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216" windowWidth="9276" windowHeight="1116"/>
  </bookViews>
  <sheets>
    <sheet name="МБТ 2020-2021" sheetId="1" r:id="rId1"/>
  </sheets>
  <definedNames>
    <definedName name="_xlnm.Print_Area" localSheetId="0">'МБТ 2020-2021'!$C$1:$AO$100</definedName>
  </definedNames>
  <calcPr calcId="145621"/>
</workbook>
</file>

<file path=xl/calcChain.xml><?xml version="1.0" encoding="utf-8"?>
<calcChain xmlns="http://schemas.openxmlformats.org/spreadsheetml/2006/main">
  <c r="AM79" i="1" l="1"/>
  <c r="AM9" i="1" l="1"/>
  <c r="AM72" i="1" l="1"/>
  <c r="AM91" i="1" l="1"/>
  <c r="AM97" i="1"/>
  <c r="AO79" i="1" l="1"/>
  <c r="AM16" i="1" l="1"/>
  <c r="AM15" i="1"/>
  <c r="AM14" i="1"/>
  <c r="AM40" i="1"/>
  <c r="AM39" i="1"/>
  <c r="AM38" i="1"/>
  <c r="AM65" i="1"/>
  <c r="AM84" i="1"/>
  <c r="AM95" i="1" l="1"/>
  <c r="AM71" i="1" l="1"/>
  <c r="AM67" i="1"/>
  <c r="AN85" i="1"/>
  <c r="AM85" i="1" l="1"/>
  <c r="AM81" i="1"/>
  <c r="AO85" i="1"/>
  <c r="AO72" i="1" s="1"/>
  <c r="AN88" i="1" l="1"/>
  <c r="AM88" i="1"/>
  <c r="AN76" i="1" l="1"/>
  <c r="AN72" i="1" s="1"/>
  <c r="AN36" i="1"/>
  <c r="AN28" i="1"/>
  <c r="AN24" i="1"/>
  <c r="AN12" i="1"/>
  <c r="AO36" i="1"/>
  <c r="AO28" i="1"/>
  <c r="AO24" i="1"/>
  <c r="AO12" i="1"/>
  <c r="AM83" i="1"/>
  <c r="AM76" i="1"/>
  <c r="AM36" i="1"/>
  <c r="AM28" i="1"/>
  <c r="AM24" i="1"/>
  <c r="AM12" i="1"/>
  <c r="AM10" i="1" l="1"/>
  <c r="AO34" i="1"/>
  <c r="AO10" i="1"/>
  <c r="AN34" i="1"/>
  <c r="AN10" i="1"/>
  <c r="AM34" i="1"/>
  <c r="AM7" i="1" l="1"/>
  <c r="AM100" i="1" s="1"/>
  <c r="AO7" i="1"/>
  <c r="AN7" i="1"/>
  <c r="AO100" i="1" l="1"/>
  <c r="AN100" i="1"/>
  <c r="AG72" i="1"/>
  <c r="AH72" i="1"/>
  <c r="AI72" i="1"/>
  <c r="AJ72" i="1"/>
  <c r="AK72" i="1"/>
  <c r="AL72" i="1"/>
  <c r="AF63" i="1" l="1"/>
  <c r="AF9" i="1" l="1"/>
  <c r="AF20" i="1"/>
  <c r="AF26" i="1"/>
  <c r="AF73" i="1" l="1"/>
  <c r="AF72" i="1" s="1"/>
  <c r="AF32" i="1" l="1"/>
  <c r="AF31" i="1"/>
  <c r="AF30" i="1"/>
  <c r="AF23" i="1"/>
  <c r="AG24" i="1" l="1"/>
  <c r="AH24" i="1"/>
  <c r="AI24" i="1"/>
  <c r="AJ24" i="1"/>
  <c r="AK24" i="1"/>
  <c r="AL24" i="1"/>
  <c r="AG36" i="1"/>
  <c r="AG34" i="1" s="1"/>
  <c r="AH36" i="1"/>
  <c r="AH34" i="1" s="1"/>
  <c r="AI36" i="1"/>
  <c r="AI34" i="1" s="1"/>
  <c r="AJ36" i="1"/>
  <c r="AJ34" i="1" s="1"/>
  <c r="AK36" i="1"/>
  <c r="AK34" i="1" s="1"/>
  <c r="AL36" i="1"/>
  <c r="AL34" i="1" s="1"/>
  <c r="AG12" i="1"/>
  <c r="AG10" i="1" s="1"/>
  <c r="AH12" i="1"/>
  <c r="AH10" i="1" s="1"/>
  <c r="AI12" i="1"/>
  <c r="AI10" i="1" s="1"/>
  <c r="AJ12" i="1"/>
  <c r="AJ10" i="1" s="1"/>
  <c r="AK12" i="1"/>
  <c r="AK10" i="1" s="1"/>
  <c r="AL12" i="1"/>
  <c r="AL10" i="1" s="1"/>
  <c r="AG28" i="1"/>
  <c r="AH28" i="1"/>
  <c r="AI28" i="1"/>
  <c r="AJ28" i="1"/>
  <c r="AK28" i="1"/>
  <c r="AL28" i="1"/>
  <c r="AI7" i="1" l="1"/>
  <c r="AI100" i="1" s="1"/>
  <c r="AL7" i="1"/>
  <c r="AL100" i="1" s="1"/>
  <c r="AJ7" i="1"/>
  <c r="AJ100" i="1" s="1"/>
  <c r="AH7" i="1"/>
  <c r="AH100" i="1" s="1"/>
  <c r="AK7" i="1"/>
  <c r="AK100" i="1" s="1"/>
  <c r="AG7" i="1"/>
  <c r="AG100" i="1" s="1"/>
  <c r="AF36" i="1"/>
  <c r="AF24" i="1" l="1"/>
  <c r="AF41" i="1"/>
  <c r="AF50" i="1"/>
  <c r="AF45" i="1" s="1"/>
  <c r="AF12" i="1"/>
  <c r="AF10" i="1" s="1"/>
  <c r="AF34" i="1"/>
  <c r="AF28" i="1"/>
  <c r="AF7" i="1" l="1"/>
  <c r="AF62" i="1" s="1"/>
  <c r="AF100" i="1" l="1"/>
</calcChain>
</file>

<file path=xl/sharedStrings.xml><?xml version="1.0" encoding="utf-8"?>
<sst xmlns="http://schemas.openxmlformats.org/spreadsheetml/2006/main" count="149" uniqueCount="96">
  <si>
    <t>из них:</t>
  </si>
  <si>
    <t>в том числе на:</t>
  </si>
  <si>
    <t xml:space="preserve"> -оплату труда работников </t>
  </si>
  <si>
    <t xml:space="preserve"> -учебники и учебные пособия, технические средства обучения, расходные материалы и хозяйственные нужды</t>
  </si>
  <si>
    <t xml:space="preserve"> - предоставление гражданам субсидий на оплату жилого помещения и коммунальных услуг</t>
  </si>
  <si>
    <t xml:space="preserve"> -обеспечение предоставления гражданам субсидий на оплату жилого помещения и коммунальных услуг</t>
  </si>
  <si>
    <t xml:space="preserve"> -приобретение учебников и учебных пособий, средств обучения, игр, игрушек</t>
  </si>
  <si>
    <t xml:space="preserve">Иные межбюджетные транcферты в форме дотаций, предоставляемые из бюджета Московской области бюджетам муниципальных образований Московской области, на 2014 год </t>
  </si>
  <si>
    <t>Субсидии бюджетам муниципальных образований Московской области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 на 2014 год</t>
  </si>
  <si>
    <t xml:space="preserve">III. Субсидии, предоставляемые из бюджета Московской области бюджету города Лыткарино  на 2014 год - всего:  </t>
  </si>
  <si>
    <t xml:space="preserve">II.Иные межбюджетные трансферты, предоставляемые из бюджета Московской области бюджету города Лыткарино  на 2014 год - всего:  </t>
  </si>
  <si>
    <t xml:space="preserve"> Межбюджетные трансферты, предоставляемые из бюджета Московской области бюджету города Лыткарино на 2014 год - всего:</t>
  </si>
  <si>
    <t>Субсидии из бюджета Московской области бюджетам муниципальных образований Московской области на внедрение современных образовательных технологий на 2014 год</t>
  </si>
  <si>
    <t>Субсидии из бюджета Московской области бюджетам муниципальных образований Московской области на капитальные вложения в объекты водоснабжения и водоотведения</t>
  </si>
  <si>
    <t>Субсидии  из бюджета Московской области бюджетам муниципальных образований Московской области на софинансирование мероприятий по проектированию и строительству физкультурно-оздоровительных комплексов с крытым катком на период 2014-2015 гг.</t>
  </si>
  <si>
    <t>Субсидии из бюджета Московской области бюджетам муниципальных образований Московской области на мероприятия по проведению капитального, текущего ремонта, ремонта и установке ограждений, ремонта кровель, замену оконных конструкций, выполнению противопожарных мероприятий в муниципальных общеобразовательных организациях  на 2014 год</t>
  </si>
  <si>
    <t>Субсидии из бюджета Московской области бюджетам муниципальных образований Московской области на повышение заработной платы работников муниципальных учреждений в сферах образования, культуры, физической культуры и спорта с 1 мая 2014 года и с 1 сентября 2014 года.</t>
  </si>
  <si>
    <t xml:space="preserve"> Субсидии из бюджета Московской области бюджетам муниципальных образований Московской области на мероприятия по сохранению объектов культурного наследия, находящегося в собственности муниципальных образований Московской области, на 2014 год -  Усадьба "Лыткарино": главный дом, г. Лыткарино (МУК МО  "Лыткаринский историко-краеведческий музей") </t>
  </si>
  <si>
    <t>Субсидии из бюджета Московской области бюджетам муниципальных образований Московской области на мероприятия по организации отдыха детей в каникулярное время на 2014 год.</t>
  </si>
  <si>
    <t>Субсидии бюджетам муниципальных образований Московской области на закупку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</si>
  <si>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Иные межбюджетные транcферты, предоставляемые из бюджета Московской области бюджетам муниципальных образований Московской области, на реализацию дополнительных мероприятий по развитию жилищно-коммунального хозяйства и социально-культурной сферы на 2014 год - приобретение оборудования и монтаж тренировочного комплекса "полоса препятствий" в Муниципальном бюджетном общеобразовательном учреждении гимназия №7 города Лыткарино. (п.1040)</t>
  </si>
  <si>
    <t>Субсидии из бюджета Московской области  бюджетам муниципальных образований на благоустройство территорий муниципальных образований Московской области в части защиты территорий муниципальных образований Московской области от неблагоприятного воздействия безнадзорных животных</t>
  </si>
  <si>
    <t>Субсидии из бюджета Московской области бюджетам муниципальных образований Московской области на модернизацию региональных систем дошкольного образования в рамках подпрограммы "Развитие дошкольного, общего и дополнительного образования детей" государственной программы Российской Федерации "Развитие образования" на 2013-2020 годы"  - софинансирование мероприятий по проектированию и строительству дошкольных образовательных организаций за счет средств, полученных из федерального бюджета  (г.Лыткарино, ул.Спортивная, д.3А, детское дошкольное учреждение на 140 мест (ПИР и строительство))</t>
  </si>
  <si>
    <t>Субсидии из бюджета Московской области бюджетам муниципальных образований Московской области на проектирование и строительство объектов дошкольного образования за счет средств бюджета Московской области (г.Лыткарино, ул.Спортивная, д.3А, детское дошкольное учреждение на 140 мест (ПИР и строительство))</t>
  </si>
  <si>
    <t>Субсидии из бюджета Московской области  бюджетам муниципальных образований Московской области на приобретение техники для нужд коммунального хозяйства</t>
  </si>
  <si>
    <t>Субсидии из бюджета Московской области бюджетам муниципальных образований Московской области на реализацию подпрограммы "Обеспечение жильём молодых семей " Государственной программы Московской области  "Жилище" за счет средств бюджета Московской области на 2014 год</t>
  </si>
  <si>
    <t xml:space="preserve"> Субсидии из бюджета Московской области бюджетам муниципальных образований Московской области на реализацию подпрограммы  "Обеспечение жильем молодых семей" федеральной целевой программы "Жилище" на 2011-2015 годы за счет средств, перечисленных из федерального бюджета в 2014 году, на 2014 год</t>
  </si>
  <si>
    <t xml:space="preserve"> -выплату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</si>
  <si>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 xml:space="preserve"> -оплату банковских и почтовых услуг по перечислению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</si>
  <si>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педагогических работников</t>
  </si>
  <si>
    <t xml:space="preserve"> -оплату труда </t>
  </si>
  <si>
    <t xml:space="preserve">Направление расходования средств межбюджетных трансфертов </t>
  </si>
  <si>
    <t xml:space="preserve"> -оплату труда работников, осуществляющих работу по обеспечению выплаты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</si>
  <si>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административно-хозяйственных, учебно-вспомогательных и иных работников</t>
  </si>
  <si>
    <t xml:space="preserve"> -оплату труда работников</t>
  </si>
  <si>
    <t>2019 год</t>
  </si>
  <si>
    <t xml:space="preserve"> </t>
  </si>
  <si>
    <t>Субсидии бюджетам муниципальных образований Московской области на мероприятия по организации отдыха детей в каникулярное время на 2019 год</t>
  </si>
  <si>
    <t>Субсидии бюджетам муниципальных образований Московской области на софинансирование расходов, связанных с  предоставлением доступа к электронным сервисам цифровой инфраструктуры в сфере жилищно-коммунального хозяйства  на плановый период 2020 и 2021 годов</t>
  </si>
  <si>
    <t>Субвенции бюджетам муниципальных районов и городских округов Московской области для осуществления переданных  государственных полномочий в соответствии с Законом Московской области №107/2014-ОЗ «О наделении органов местного самоуправления муниципальных образований Московской области отдельными  государственными полномочиями Московской области», на плановый период 2020 и 2021 годов</t>
  </si>
  <si>
    <t>Субсидии бюджетам муниципальных образований Московской области на капитальные вложения в общеобразовательные организации в целях обеспечения односменного режима обучения - реконструкция здания МС(К)ОУ специальной (коррекционной) общеобразовательной школы N 8 для детей с ОВЗ на 216 мест, г.о. Лыткарино, ул. Пионерская, д. 12б (ПИР и строительство)  на плановый период 2020 и 2021 годов</t>
  </si>
  <si>
    <t xml:space="preserve"> - расходы на выплату компенсаций работникам, привлекаемым к проведению государственной итоговой аттестации в пунктах проведения экзаменов </t>
  </si>
  <si>
    <t>Сумма
(тыс.руб.)</t>
  </si>
  <si>
    <t>2021 год</t>
  </si>
  <si>
    <t>2022 год</t>
  </si>
  <si>
    <t xml:space="preserve"> -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</si>
  <si>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2023 год</t>
  </si>
  <si>
    <t xml:space="preserve">Субсидии бюджетам муниципальных образований Московской области на капитальные вложения в общеобразовательные организации в целях обеспечения односменного режима обучения </t>
  </si>
  <si>
    <t xml:space="preserve">Субвенции бюджетам муниципальных районов и городских округов Московской области на организацию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 </t>
  </si>
  <si>
    <t>Субвенции бюджетам муниципальных образований Московской области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</si>
  <si>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и городских округов Московской области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</si>
  <si>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Субвенции бюджетам муниципальных образований Московской области на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</si>
  <si>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 xml:space="preserve">I. Субвенции, предоставляемые из бюджета Московской области бюджету городского округа Лыткарино  на 2021 год и на плановый период 2022 и 2023 годов - всего:  </t>
  </si>
  <si>
    <t>Субвенции бюджетам муниципальных образований Московской области на создание административных комиссий, уполномоченных рассматривать дела об административных правонарушениях в сфере благоустройства</t>
  </si>
  <si>
    <t>Субвенции бюджетам муниципальных районов и городских округов Московской области  для осуществления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</si>
  <si>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Субвенции бюджетам муниципальных районов и городских округов Московской области на 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</si>
  <si>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образований Московской области на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</si>
  <si>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Субвенции бюджетам муниципальных районов и городских округов Московской области для осуществления государственных полномочий Московской области в области земельных отношений</t>
  </si>
  <si>
    <t xml:space="preserve">Субсидии бюджетам муниципальных образований Московской области на оснащение планшетными компьютерами общеобразовательных организаций в Московской области </t>
  </si>
  <si>
    <t>Субвенции бюджетам муниципальных образований Московской области 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</si>
  <si>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Субвенции бюджетам муниципальных образований Московской области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</si>
  <si>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- расходы на выплату пособия педагогическим работникам муниципальных общеобразовательных организаций в Московской области - молодым специалистам</t>
  </si>
  <si>
    <t>Субвенции из бюджета Московской области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</si>
  <si>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 учебно-вспомогательного персонала и прочего персонала</t>
  </si>
  <si>
    <t>- расходы на выплату пособия педагогическим работникам муниципальных дошкольных образовательных организаций в Московской области - молодым специалистам</t>
  </si>
  <si>
    <t xml:space="preserve">Субвенции бюджетам муниципальных районов и городских округов Московской области из бюджета Московской области на 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 </t>
  </si>
  <si>
    <t xml:space="preserve">Субвенции бюджетам муниципальных образований Московской области на проведение Всероссийской переписи населения </t>
  </si>
  <si>
    <t>II. Субсидии, предоставляемые из бюджета Московской области бюджету городского округа Лыткарино на 2021 год и на плановый период 2022 и 2023 годов</t>
  </si>
  <si>
    <t>НАПРАВЛЕНИЕ РАСХОДОВАНИЯ И ОБЪЕМ СРЕДСТВ МЕЖБЮДЖЕТНЫХ ТРАНСФЕРТОВ,  ПРЕДОСТАВЛЯЕМЫХ ИЗ БЮДЖЕТА МОСКОВСКОЙ ОБЛАСТИ БЮДЖЕТУ ГОРОДСКОГО ОКРУГА ЛЫТКАРИНО  НА 2021 ГОД И НА ПЛАНОВЫЙ ПЕРИОД 2022 И 2023 ГОДОВ</t>
  </si>
  <si>
    <t>(Приложение 17
к бюджету городского округа Лыткарино на 2021 год
и на плановый период  2022  и  2023 годов)</t>
  </si>
  <si>
    <t xml:space="preserve"> Межбюджетные трансферты, предоставляемые из бюджета Московской области бюджету городского округа Лыткарино на 2021 год и на плановый период 2022 и 2023 годов - всего: </t>
  </si>
  <si>
    <t>Субвенции из бюджета Московской области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</si>
  <si>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Субсидии бюджетам муниципальных образований Московской области на сокращение доли загрязненных сточных вод </t>
  </si>
  <si>
    <t xml:space="preserve">Субсидии бюджетам муниципальных образований Московской области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 </t>
  </si>
  <si>
    <t xml:space="preserve">Субсидии бюджетам муниципальных образований Московской области на обновление и техническое обслуживание (ремонт) средств (программного обеспечения и оборудования),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 </t>
  </si>
  <si>
    <t xml:space="preserve">Субсидии бюджетам муниципальных образований Московской области на обустройство и установку детских игровых площадок на территории муниципальных образований Московской области </t>
  </si>
  <si>
    <t>Субсидии из бюджета Московской области бюджетам муниципальных образований Московской области  на создание и ремонт пешеходных коммуникаций</t>
  </si>
  <si>
    <t xml:space="preserve">Субсидии из бюджета Московской области бюджетам муниципальных образований Московской области  на ямочный ремонт асфальтового покрытия дворовых территорий </t>
  </si>
  <si>
    <t xml:space="preserve">Субвенции бюджетам городских округов Московской области на осуществление переданных полномочий Московской области по организации мероприятий при осуществлении деятельности по обращению с животными без владельцев </t>
  </si>
  <si>
    <t xml:space="preserve">Субсидии бюджетам муниципальных образований Московской области на приобретение музыкальных инструментов для муниципальных организаций дополнительного образования в сфере культуры Московской области </t>
  </si>
  <si>
    <t>Субсидии бюджетам муниципальных образований Московской области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</t>
  </si>
  <si>
    <t xml:space="preserve">Субсидии  бюджетам муниципальных образований Московской области на реализацию мероприятий по обеспечению жильем молодых семей </t>
  </si>
  <si>
    <t>Субсидии  бюджетам муниципальных образований Московской области на капитальный ремонт, приобретение, монтаж и ввод в эксплуатацию объектов коммунальной инфраструктуры - капитальный ремонт сетей ТС</t>
  </si>
  <si>
    <t>Субсидии бюджетам муниципальных образований Московской области на обеспечение организаций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информационно-телекоммуникационную сеть «Интернет»</t>
  </si>
  <si>
    <t>Субсидии бюджетам муниципальных образований Московской области на дооснащение материально-техническими средствами -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услуг, а также их техническая поддержка</t>
  </si>
  <si>
    <t xml:space="preserve">Субсидии бюджетам муниципальных образований Московской области на установку, монтаж и настройку ip-камер,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 </t>
  </si>
  <si>
    <t>Субсидии бюджетам муниципальных образований Московской области на ремонт дворовых территорий</t>
  </si>
  <si>
    <t xml:space="preserve">Субсидии бюджетам муниципальных образований Московской области на устройство и капитальный ремонт систем наружного освещения в рамках реализации проекта «Светлый город» </t>
  </si>
  <si>
    <t>Субсидии бюджетам муниципальных образований Московской области на комплексное благоустройство территорий муниципальных образований Московской области</t>
  </si>
  <si>
    <t>Субсидия  бюджетам муниципальных образований Московской области на софинансирование работ по капитальному ремонту и ремонту автомобильных дорог общего пользования местного значения</t>
  </si>
  <si>
    <t xml:space="preserve">Субсидии  бюджетам муниципальных образований Московской области  на  ремонт подъездов в многоквартирных домах </t>
  </si>
  <si>
    <t xml:space="preserve">Субсидии бюджетам муниципальных образований Московской области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</t>
  </si>
  <si>
    <t>Субсидии бюджетам муниципальных образований Московской области на организацию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 общеобразовательных организациях в Московской области</t>
  </si>
  <si>
    <t>Субсидии  бюджетам муниципальных образований Московской области на мероприятия по организации отдыха детей в каникулярное время</t>
  </si>
  <si>
    <t xml:space="preserve">Субсидии из бюджета Московской области бюджетам муниципальных образований Московской области  на реализация проектов граждан, сформированных в рамках практик инициативного бюджетирования </t>
  </si>
  <si>
    <t>Приложение 9
к изменениям и дополнениям 
к бюджету городского округа Лыткарино на 2021 год
и на плановый период  2022  и  2023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</si>
</sst>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#,##0.000"/>
    <numFmt numFmtId="167" formatCode="#,##0.00000"/>
  </numFmts>
  <fonts count="60" x14ac:knownFonts="1">
    <font>
      <sz val="10"/>
      <name val="Arial Cyr"/>
      <charset val="204"/>
    </font>
    <font>
      <sz val="10"/>
      <name val="Arial Cyr"/>
      <charset val="204"/>
    </font>
    <font>
      <b/>
      <sz val="22"/>
      <name val="Arial Cyr"/>
      <family val="2"/>
      <charset val="204"/>
    </font>
    <font>
      <b/>
      <sz val="30"/>
      <name val="Arial Cyr"/>
      <charset val="204"/>
    </font>
    <font>
      <sz val="30"/>
      <name val="Arial Cyr"/>
      <charset val="204"/>
    </font>
    <font>
      <b/>
      <sz val="36"/>
      <name val="Arial Cyr"/>
      <charset val="204"/>
    </font>
    <font>
      <i/>
      <sz val="30"/>
      <name val="Arial Cyr"/>
      <charset val="204"/>
    </font>
    <font>
      <b/>
      <sz val="48"/>
      <name val="Arial Cyr"/>
      <charset val="204"/>
    </font>
    <font>
      <b/>
      <sz val="36"/>
      <color indexed="60"/>
      <name val="Arial"/>
      <family val="2"/>
    </font>
    <font>
      <sz val="36"/>
      <color indexed="60"/>
      <name val="Arial Cyr"/>
      <charset val="204"/>
    </font>
    <font>
      <b/>
      <sz val="36"/>
      <color indexed="60"/>
      <name val="Arial Cyr"/>
      <charset val="204"/>
    </font>
    <font>
      <sz val="10"/>
      <color indexed="60"/>
      <name val="Arial Cyr"/>
      <charset val="204"/>
    </font>
    <font>
      <b/>
      <sz val="10"/>
      <name val="Arial Cyr"/>
      <charset val="204"/>
    </font>
    <font>
      <b/>
      <sz val="30"/>
      <name val="Arial"/>
      <family val="2"/>
    </font>
    <font>
      <b/>
      <sz val="30"/>
      <color indexed="10"/>
      <name val="Arial Cyr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sz val="13"/>
      <name val="Arial Cyr"/>
      <charset val="204"/>
    </font>
    <font>
      <b/>
      <sz val="13"/>
      <name val="Arial Cyr"/>
      <charset val="204"/>
    </font>
    <font>
      <sz val="15"/>
      <name val="Arial Cyr"/>
      <charset val="204"/>
    </font>
    <font>
      <b/>
      <sz val="13"/>
      <name val="Arial Cyr"/>
      <family val="2"/>
      <charset val="204"/>
    </font>
    <font>
      <b/>
      <sz val="16"/>
      <color rgb="FFC00000"/>
      <name val="Arial Cyr"/>
      <charset val="204"/>
    </font>
    <font>
      <sz val="10"/>
      <color theme="1"/>
      <name val="Arial Cyr"/>
      <charset val="204"/>
    </font>
    <font>
      <sz val="16"/>
      <color theme="1"/>
      <name val="Arial Cyr"/>
      <charset val="204"/>
    </font>
    <font>
      <b/>
      <sz val="18"/>
      <color theme="1"/>
      <name val="Arial Cyr"/>
      <charset val="204"/>
    </font>
    <font>
      <sz val="16"/>
      <color theme="1"/>
      <name val="Times New Roman"/>
      <family val="1"/>
      <charset val="204"/>
    </font>
    <font>
      <sz val="14"/>
      <color theme="1"/>
      <name val="Arial Cyr"/>
      <family val="2"/>
      <charset val="204"/>
    </font>
    <font>
      <b/>
      <sz val="15"/>
      <color theme="1"/>
      <name val="Arial"/>
      <family val="2"/>
      <charset val="204"/>
    </font>
    <font>
      <b/>
      <sz val="14"/>
      <color theme="1"/>
      <name val="Arial Cyr"/>
      <family val="2"/>
      <charset val="204"/>
    </font>
    <font>
      <b/>
      <sz val="14"/>
      <color theme="1"/>
      <name val="Arial Cyr"/>
      <charset val="204"/>
    </font>
    <font>
      <b/>
      <sz val="15"/>
      <color theme="1"/>
      <name val="Arial"/>
      <family val="2"/>
    </font>
    <font>
      <b/>
      <sz val="15"/>
      <color theme="1"/>
      <name val="Arial Cyr"/>
      <charset val="204"/>
    </font>
    <font>
      <sz val="14"/>
      <color theme="1"/>
      <name val="Arial Cyr"/>
      <charset val="204"/>
    </font>
    <font>
      <b/>
      <sz val="13"/>
      <color theme="1"/>
      <name val="Arial Cyr"/>
      <charset val="204"/>
    </font>
    <font>
      <sz val="13"/>
      <color theme="1"/>
      <name val="Arial Cyr"/>
      <charset val="204"/>
    </font>
    <font>
      <i/>
      <sz val="14"/>
      <color theme="1"/>
      <name val="Arial Cyr"/>
      <charset val="204"/>
    </font>
    <font>
      <b/>
      <sz val="13"/>
      <color theme="1"/>
      <name val="Arial Cyr"/>
      <family val="2"/>
      <charset val="204"/>
    </font>
    <font>
      <i/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30"/>
      <color theme="1"/>
      <name val="Arial Cyr"/>
      <charset val="204"/>
    </font>
    <font>
      <sz val="15"/>
      <color theme="1"/>
      <name val="Arial Cyr"/>
      <charset val="204"/>
    </font>
    <font>
      <i/>
      <sz val="10"/>
      <color theme="1"/>
      <name val="Arial Cyr"/>
      <charset val="204"/>
    </font>
    <font>
      <b/>
      <sz val="18"/>
      <color theme="1"/>
      <name val="Times New Roman Cyr"/>
      <charset val="204"/>
    </font>
    <font>
      <sz val="18"/>
      <color theme="1"/>
      <name val="Arial Cyr"/>
      <charset val="204"/>
    </font>
    <font>
      <sz val="18"/>
      <name val="Arial Cyr"/>
      <charset val="204"/>
    </font>
    <font>
      <b/>
      <sz val="14"/>
      <name val="Arial Cyr"/>
      <charset val="204"/>
    </font>
    <font>
      <i/>
      <sz val="14"/>
      <name val="Arial Cyr"/>
      <charset val="204"/>
    </font>
    <font>
      <b/>
      <sz val="18"/>
      <color theme="1"/>
      <name val="Times New Roman"/>
      <family val="1"/>
      <charset val="204"/>
    </font>
    <font>
      <b/>
      <sz val="18"/>
      <name val="Arial Cyr"/>
      <charset val="204"/>
    </font>
    <font>
      <sz val="18"/>
      <name val="Times New Roman"/>
      <family val="1"/>
      <charset val="204"/>
    </font>
    <font>
      <b/>
      <sz val="14"/>
      <color rgb="FFC00000"/>
      <name val="Arial Cyr"/>
      <charset val="204"/>
    </font>
    <font>
      <b/>
      <sz val="14"/>
      <name val="Arial"/>
      <family val="2"/>
      <charset val="204"/>
    </font>
    <font>
      <b/>
      <sz val="15"/>
      <name val="Arial Cyr"/>
      <charset val="204"/>
    </font>
    <font>
      <b/>
      <sz val="16"/>
      <name val="Arial Cyr"/>
      <charset val="204"/>
    </font>
    <font>
      <sz val="10"/>
      <color rgb="FFC00000"/>
      <name val="Arial Cyr"/>
      <charset val="204"/>
    </font>
    <font>
      <b/>
      <sz val="15"/>
      <color rgb="FFC00000"/>
      <name val="Arial Cyr"/>
      <charset val="204"/>
    </font>
    <font>
      <sz val="14"/>
      <color rgb="FFC00000"/>
      <name val="Arial Cyr"/>
      <charset val="204"/>
    </font>
    <font>
      <sz val="13"/>
      <color rgb="FFC00000"/>
      <name val="Arial Cyr"/>
      <charset val="204"/>
    </font>
    <font>
      <b/>
      <sz val="13"/>
      <color rgb="FFC00000"/>
      <name val="Arial Cyr"/>
      <charset val="204"/>
    </font>
    <font>
      <sz val="15"/>
      <color rgb="FFC0000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CD5B4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9"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/>
    <xf numFmtId="0" fontId="4" fillId="0" borderId="0" xfId="0" applyFont="1" applyBorder="1"/>
    <xf numFmtId="0" fontId="11" fillId="2" borderId="0" xfId="0" applyFont="1" applyFill="1" applyBorder="1"/>
    <xf numFmtId="0" fontId="6" fillId="0" borderId="0" xfId="0" applyFont="1" applyFill="1" applyBorder="1" applyAlignment="1">
      <alignment horizontal="left" vertical="center" indent="10"/>
    </xf>
    <xf numFmtId="0" fontId="3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164" fontId="10" fillId="2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Border="1"/>
    <xf numFmtId="164" fontId="3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/>
    <xf numFmtId="164" fontId="5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14" fillId="0" borderId="0" xfId="0" applyNumberFormat="1" applyFont="1" applyBorder="1" applyAlignment="1">
      <alignment horizontal="center" vertical="center"/>
    </xf>
    <xf numFmtId="164" fontId="0" fillId="0" borderId="0" xfId="0" applyNumberFormat="1" applyBorder="1"/>
    <xf numFmtId="164" fontId="0" fillId="0" borderId="0" xfId="0" applyNumberFormat="1"/>
    <xf numFmtId="164" fontId="7" fillId="0" borderId="0" xfId="0" applyNumberFormat="1" applyFont="1"/>
    <xf numFmtId="0" fontId="15" fillId="0" borderId="0" xfId="0" applyFont="1"/>
    <xf numFmtId="0" fontId="16" fillId="0" borderId="0" xfId="0" applyFont="1" applyAlignment="1">
      <alignment horizontal="center" wrapText="1"/>
    </xf>
    <xf numFmtId="0" fontId="17" fillId="0" borderId="0" xfId="0" applyFont="1"/>
    <xf numFmtId="0" fontId="18" fillId="0" borderId="0" xfId="0" applyFont="1" applyAlignment="1">
      <alignment horizontal="center" wrapText="1"/>
    </xf>
    <xf numFmtId="0" fontId="17" fillId="0" borderId="0" xfId="0" applyFont="1" applyBorder="1"/>
    <xf numFmtId="0" fontId="20" fillId="0" borderId="0" xfId="0" applyFont="1" applyAlignment="1">
      <alignment horizontal="center" wrapText="1"/>
    </xf>
    <xf numFmtId="0" fontId="19" fillId="0" borderId="0" xfId="0" applyFont="1"/>
    <xf numFmtId="0" fontId="19" fillId="2" borderId="0" xfId="0" applyFont="1" applyFill="1"/>
    <xf numFmtId="0" fontId="1" fillId="0" borderId="0" xfId="0" applyFont="1" applyBorder="1"/>
    <xf numFmtId="0" fontId="15" fillId="0" borderId="0" xfId="0" applyFont="1" applyBorder="1"/>
    <xf numFmtId="0" fontId="19" fillId="0" borderId="0" xfId="0" applyFont="1" applyBorder="1"/>
    <xf numFmtId="0" fontId="19" fillId="2" borderId="0" xfId="0" applyFont="1" applyFill="1" applyBorder="1"/>
    <xf numFmtId="0" fontId="0" fillId="0" borderId="0" xfId="0" applyBorder="1" applyAlignment="1">
      <alignment horizontal="left"/>
    </xf>
    <xf numFmtId="0" fontId="22" fillId="0" borderId="0" xfId="0" applyFont="1"/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/>
    <xf numFmtId="3" fontId="26" fillId="0" borderId="0" xfId="0" applyNumberFormat="1" applyFont="1"/>
    <xf numFmtId="0" fontId="28" fillId="2" borderId="3" xfId="0" applyFont="1" applyFill="1" applyBorder="1" applyAlignment="1">
      <alignment horizontal="center"/>
    </xf>
    <xf numFmtId="0" fontId="29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/>
    <xf numFmtId="0" fontId="28" fillId="2" borderId="1" xfId="0" applyFont="1" applyFill="1" applyBorder="1" applyAlignment="1">
      <alignment horizontal="center"/>
    </xf>
    <xf numFmtId="0" fontId="29" fillId="0" borderId="4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4" fontId="34" fillId="0" borderId="12" xfId="0" applyNumberFormat="1" applyFont="1" applyBorder="1" applyAlignment="1">
      <alignment horizontal="center" vertical="center"/>
    </xf>
    <xf numFmtId="0" fontId="34" fillId="0" borderId="0" xfId="0" applyFont="1" applyBorder="1"/>
    <xf numFmtId="0" fontId="34" fillId="0" borderId="39" xfId="0" applyFont="1" applyBorder="1"/>
    <xf numFmtId="0" fontId="33" fillId="0" borderId="14" xfId="0" applyFont="1" applyFill="1" applyBorder="1" applyAlignment="1">
      <alignment horizontal="center"/>
    </xf>
    <xf numFmtId="4" fontId="29" fillId="0" borderId="6" xfId="0" applyNumberFormat="1" applyFont="1" applyFill="1" applyBorder="1" applyAlignment="1">
      <alignment horizontal="center" vertical="center"/>
    </xf>
    <xf numFmtId="0" fontId="34" fillId="0" borderId="14" xfId="0" applyFont="1" applyBorder="1"/>
    <xf numFmtId="4" fontId="34" fillId="0" borderId="28" xfId="0" applyNumberFormat="1" applyFont="1" applyBorder="1"/>
    <xf numFmtId="0" fontId="33" fillId="0" borderId="28" xfId="0" applyFont="1" applyBorder="1" applyAlignment="1">
      <alignment horizontal="center" vertical="center"/>
    </xf>
    <xf numFmtId="4" fontId="34" fillId="0" borderId="14" xfId="0" applyNumberFormat="1" applyFont="1" applyBorder="1"/>
    <xf numFmtId="4" fontId="29" fillId="0" borderId="13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horizontal="center" vertical="center"/>
    </xf>
    <xf numFmtId="4" fontId="29" fillId="0" borderId="5" xfId="0" applyNumberFormat="1" applyFont="1" applyFill="1" applyBorder="1" applyAlignment="1">
      <alignment horizontal="center" vertical="center"/>
    </xf>
    <xf numFmtId="4" fontId="29" fillId="0" borderId="38" xfId="0" applyNumberFormat="1" applyFont="1" applyFill="1" applyBorder="1" applyAlignment="1">
      <alignment horizontal="center" vertical="center"/>
    </xf>
    <xf numFmtId="4" fontId="29" fillId="0" borderId="37" xfId="0" applyNumberFormat="1" applyFont="1" applyFill="1" applyBorder="1" applyAlignment="1">
      <alignment horizontal="center" vertical="center"/>
    </xf>
    <xf numFmtId="0" fontId="34" fillId="0" borderId="22" xfId="0" applyFont="1" applyBorder="1"/>
    <xf numFmtId="0" fontId="34" fillId="0" borderId="32" xfId="0" applyFont="1" applyBorder="1"/>
    <xf numFmtId="0" fontId="34" fillId="0" borderId="41" xfId="0" applyFont="1" applyBorder="1"/>
    <xf numFmtId="0" fontId="29" fillId="0" borderId="16" xfId="0" applyFont="1" applyFill="1" applyBorder="1" applyAlignment="1">
      <alignment horizontal="left" vertical="center" wrapText="1"/>
    </xf>
    <xf numFmtId="0" fontId="29" fillId="0" borderId="19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center"/>
    </xf>
    <xf numFmtId="4" fontId="35" fillId="0" borderId="7" xfId="0" applyNumberFormat="1" applyFont="1" applyFill="1" applyBorder="1" applyAlignment="1">
      <alignment horizontal="center" vertical="center"/>
    </xf>
    <xf numFmtId="4" fontId="35" fillId="0" borderId="22" xfId="0" applyNumberFormat="1" applyFont="1" applyFill="1" applyBorder="1" applyAlignment="1">
      <alignment horizontal="center" vertical="center"/>
    </xf>
    <xf numFmtId="4" fontId="35" fillId="0" borderId="32" xfId="0" applyNumberFormat="1" applyFont="1" applyFill="1" applyBorder="1" applyAlignment="1">
      <alignment horizontal="center" vertical="center"/>
    </xf>
    <xf numFmtId="4" fontId="35" fillId="0" borderId="41" xfId="0" applyNumberFormat="1" applyFont="1" applyFill="1" applyBorder="1" applyAlignment="1">
      <alignment horizontal="center" vertical="center"/>
    </xf>
    <xf numFmtId="4" fontId="35" fillId="0" borderId="16" xfId="0" applyNumberFormat="1" applyFont="1" applyFill="1" applyBorder="1" applyAlignment="1">
      <alignment horizontal="center" vertical="center"/>
    </xf>
    <xf numFmtId="0" fontId="35" fillId="0" borderId="19" xfId="0" applyFont="1" applyFill="1" applyBorder="1" applyAlignment="1">
      <alignment horizontal="left" vertical="center" wrapText="1"/>
    </xf>
    <xf numFmtId="4" fontId="29" fillId="0" borderId="7" xfId="0" applyNumberFormat="1" applyFont="1" applyFill="1" applyBorder="1" applyAlignment="1">
      <alignment horizontal="center" vertical="center"/>
    </xf>
    <xf numFmtId="4" fontId="34" fillId="0" borderId="32" xfId="0" applyNumberFormat="1" applyFont="1" applyBorder="1"/>
    <xf numFmtId="0" fontId="34" fillId="0" borderId="32" xfId="0" applyFont="1" applyBorder="1" applyAlignment="1">
      <alignment horizontal="center" vertical="center"/>
    </xf>
    <xf numFmtId="0" fontId="29" fillId="0" borderId="42" xfId="0" applyFont="1" applyFill="1" applyBorder="1" applyAlignment="1">
      <alignment horizontal="left" vertical="center" wrapText="1"/>
    </xf>
    <xf numFmtId="0" fontId="29" fillId="0" borderId="15" xfId="0" applyFont="1" applyFill="1" applyBorder="1" applyAlignment="1">
      <alignment horizontal="left" vertical="center" wrapText="1"/>
    </xf>
    <xf numFmtId="4" fontId="35" fillId="0" borderId="15" xfId="0" applyNumberFormat="1" applyFont="1" applyFill="1" applyBorder="1" applyAlignment="1">
      <alignment horizontal="center" vertical="center"/>
    </xf>
    <xf numFmtId="0" fontId="34" fillId="0" borderId="26" xfId="0" applyFont="1" applyBorder="1"/>
    <xf numFmtId="4" fontId="34" fillId="0" borderId="39" xfId="0" applyNumberFormat="1" applyFont="1" applyBorder="1"/>
    <xf numFmtId="0" fontId="34" fillId="0" borderId="39" xfId="0" applyFont="1" applyBorder="1" applyAlignment="1">
      <alignment horizontal="center" vertical="center"/>
    </xf>
    <xf numFmtId="0" fontId="34" fillId="0" borderId="42" xfId="0" applyFont="1" applyBorder="1"/>
    <xf numFmtId="0" fontId="29" fillId="0" borderId="41" xfId="0" applyFont="1" applyFill="1" applyBorder="1" applyAlignment="1">
      <alignment horizontal="left" vertical="center" wrapText="1"/>
    </xf>
    <xf numFmtId="0" fontId="29" fillId="0" borderId="43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33" fillId="0" borderId="26" xfId="0" applyFont="1" applyFill="1" applyBorder="1" applyAlignment="1">
      <alignment horizontal="center"/>
    </xf>
    <xf numFmtId="4" fontId="35" fillId="0" borderId="39" xfId="0" applyNumberFormat="1" applyFont="1" applyFill="1" applyBorder="1" applyAlignment="1">
      <alignment horizontal="center" vertical="center"/>
    </xf>
    <xf numFmtId="4" fontId="34" fillId="0" borderId="39" xfId="0" applyNumberFormat="1" applyFont="1" applyBorder="1" applyAlignment="1">
      <alignment horizontal="center" vertical="center"/>
    </xf>
    <xf numFmtId="0" fontId="33" fillId="0" borderId="39" xfId="0" applyFont="1" applyBorder="1" applyAlignment="1">
      <alignment horizontal="center" vertical="center"/>
    </xf>
    <xf numFmtId="0" fontId="34" fillId="0" borderId="28" xfId="0" applyFont="1" applyBorder="1"/>
    <xf numFmtId="4" fontId="29" fillId="0" borderId="2" xfId="0" applyNumberFormat="1" applyFont="1" applyFill="1" applyBorder="1" applyAlignment="1">
      <alignment horizontal="center" vertical="center"/>
    </xf>
    <xf numFmtId="0" fontId="34" fillId="0" borderId="44" xfId="0" applyFont="1" applyBorder="1"/>
    <xf numFmtId="0" fontId="34" fillId="0" borderId="14" xfId="0" applyFont="1" applyFill="1" applyBorder="1"/>
    <xf numFmtId="4" fontId="34" fillId="0" borderId="28" xfId="0" applyNumberFormat="1" applyFont="1" applyBorder="1" applyAlignment="1">
      <alignment horizontal="center" vertical="center"/>
    </xf>
    <xf numFmtId="4" fontId="29" fillId="0" borderId="20" xfId="0" applyNumberFormat="1" applyFont="1" applyFill="1" applyBorder="1" applyAlignment="1">
      <alignment horizontal="center" vertical="center"/>
    </xf>
    <xf numFmtId="0" fontId="34" fillId="0" borderId="3" xfId="0" applyFont="1" applyFill="1" applyBorder="1"/>
    <xf numFmtId="4" fontId="32" fillId="0" borderId="49" xfId="0" applyNumberFormat="1" applyFont="1" applyFill="1" applyBorder="1" applyAlignment="1">
      <alignment horizontal="center" vertical="center"/>
    </xf>
    <xf numFmtId="0" fontId="34" fillId="0" borderId="3" xfId="0" applyFont="1" applyBorder="1"/>
    <xf numFmtId="0" fontId="34" fillId="0" borderId="48" xfId="0" applyFont="1" applyBorder="1"/>
    <xf numFmtId="0" fontId="35" fillId="0" borderId="16" xfId="0" applyFont="1" applyFill="1" applyBorder="1" applyAlignment="1">
      <alignment horizontal="left" vertical="center"/>
    </xf>
    <xf numFmtId="0" fontId="32" fillId="0" borderId="19" xfId="0" applyFont="1" applyFill="1" applyBorder="1" applyAlignment="1">
      <alignment vertical="center"/>
    </xf>
    <xf numFmtId="0" fontId="34" fillId="0" borderId="0" xfId="0" applyFont="1" applyFill="1" applyBorder="1"/>
    <xf numFmtId="0" fontId="35" fillId="0" borderId="17" xfId="0" applyFont="1" applyFill="1" applyBorder="1" applyAlignment="1">
      <alignment horizontal="left" vertical="center"/>
    </xf>
    <xf numFmtId="0" fontId="32" fillId="0" borderId="18" xfId="0" applyFont="1" applyFill="1" applyBorder="1" applyAlignment="1">
      <alignment vertical="center"/>
    </xf>
    <xf numFmtId="0" fontId="34" fillId="0" borderId="1" xfId="0" applyFont="1" applyFill="1" applyBorder="1"/>
    <xf numFmtId="4" fontId="35" fillId="0" borderId="10" xfId="0" applyNumberFormat="1" applyFont="1" applyFill="1" applyBorder="1" applyAlignment="1">
      <alignment horizontal="center" vertical="center"/>
    </xf>
    <xf numFmtId="0" fontId="34" fillId="0" borderId="1" xfId="0" applyFont="1" applyBorder="1"/>
    <xf numFmtId="0" fontId="34" fillId="0" borderId="33" xfId="0" applyFont="1" applyBorder="1"/>
    <xf numFmtId="0" fontId="34" fillId="0" borderId="54" xfId="0" applyFont="1" applyBorder="1"/>
    <xf numFmtId="0" fontId="34" fillId="0" borderId="51" xfId="0" applyFont="1" applyBorder="1"/>
    <xf numFmtId="0" fontId="35" fillId="0" borderId="16" xfId="0" applyFont="1" applyFill="1" applyBorder="1" applyAlignment="1">
      <alignment horizontal="left" vertical="center" wrapText="1"/>
    </xf>
    <xf numFmtId="0" fontId="35" fillId="0" borderId="9" xfId="0" applyFont="1" applyFill="1" applyBorder="1" applyAlignment="1">
      <alignment horizontal="left" vertical="center" wrapText="1"/>
    </xf>
    <xf numFmtId="0" fontId="32" fillId="0" borderId="15" xfId="0" applyFont="1" applyFill="1" applyBorder="1" applyAlignment="1">
      <alignment vertical="center"/>
    </xf>
    <xf numFmtId="4" fontId="35" fillId="0" borderId="11" xfId="0" applyNumberFormat="1" applyFont="1" applyFill="1" applyBorder="1" applyAlignment="1">
      <alignment horizontal="center" vertical="center"/>
    </xf>
    <xf numFmtId="0" fontId="35" fillId="0" borderId="17" xfId="0" applyFont="1" applyFill="1" applyBorder="1" applyAlignment="1">
      <alignment horizontal="left" vertical="center" wrapText="1"/>
    </xf>
    <xf numFmtId="0" fontId="34" fillId="0" borderId="55" xfId="0" applyFont="1" applyFill="1" applyBorder="1"/>
    <xf numFmtId="4" fontId="35" fillId="0" borderId="33" xfId="0" applyNumberFormat="1" applyFont="1" applyFill="1" applyBorder="1" applyAlignment="1">
      <alignment horizontal="center" vertical="center"/>
    </xf>
    <xf numFmtId="0" fontId="34" fillId="0" borderId="46" xfId="0" applyFont="1" applyBorder="1"/>
    <xf numFmtId="0" fontId="39" fillId="0" borderId="0" xfId="0" applyFont="1" applyFill="1" applyBorder="1"/>
    <xf numFmtId="4" fontId="35" fillId="0" borderId="2" xfId="0" applyNumberFormat="1" applyFont="1" applyFill="1" applyBorder="1" applyAlignment="1">
      <alignment horizontal="center" vertical="center"/>
    </xf>
    <xf numFmtId="0" fontId="22" fillId="0" borderId="0" xfId="0" applyFont="1" applyBorder="1"/>
    <xf numFmtId="0" fontId="22" fillId="0" borderId="44" xfId="0" applyFont="1" applyBorder="1"/>
    <xf numFmtId="4" fontId="29" fillId="0" borderId="0" xfId="0" applyNumberFormat="1" applyFont="1" applyFill="1" applyBorder="1" applyAlignment="1">
      <alignment horizontal="center" vertical="center"/>
    </xf>
    <xf numFmtId="0" fontId="34" fillId="0" borderId="34" xfId="0" applyFont="1" applyBorder="1"/>
    <xf numFmtId="0" fontId="35" fillId="0" borderId="15" xfId="0" applyFont="1" applyFill="1" applyBorder="1" applyAlignment="1">
      <alignment horizontal="left" vertical="center" wrapText="1"/>
    </xf>
    <xf numFmtId="4" fontId="35" fillId="0" borderId="21" xfId="0" applyNumberFormat="1" applyFont="1" applyFill="1" applyBorder="1" applyAlignment="1">
      <alignment horizontal="center" vertical="center"/>
    </xf>
    <xf numFmtId="0" fontId="34" fillId="0" borderId="32" xfId="0" applyFont="1" applyBorder="1" applyAlignment="1">
      <alignment horizontal="left"/>
    </xf>
    <xf numFmtId="0" fontId="35" fillId="0" borderId="41" xfId="0" applyFont="1" applyFill="1" applyBorder="1" applyAlignment="1">
      <alignment horizontal="left" vertical="center" wrapText="1"/>
    </xf>
    <xf numFmtId="0" fontId="34" fillId="0" borderId="19" xfId="0" applyFont="1" applyFill="1" applyBorder="1"/>
    <xf numFmtId="0" fontId="34" fillId="0" borderId="19" xfId="0" applyFont="1" applyBorder="1"/>
    <xf numFmtId="4" fontId="34" fillId="0" borderId="32" xfId="0" applyNumberFormat="1" applyFont="1" applyBorder="1" applyAlignment="1">
      <alignment horizontal="center"/>
    </xf>
    <xf numFmtId="0" fontId="40" fillId="0" borderId="0" xfId="0" applyFont="1" applyFill="1" applyBorder="1"/>
    <xf numFmtId="0" fontId="40" fillId="0" borderId="0" xfId="0" applyFont="1" applyBorder="1"/>
    <xf numFmtId="0" fontId="40" fillId="0" borderId="34" xfId="0" applyFont="1" applyBorder="1"/>
    <xf numFmtId="4" fontId="32" fillId="0" borderId="6" xfId="0" applyNumberFormat="1" applyFont="1" applyFill="1" applyBorder="1" applyAlignment="1">
      <alignment horizontal="center" vertical="center"/>
    </xf>
    <xf numFmtId="0" fontId="40" fillId="2" borderId="0" xfId="0" applyFont="1" applyFill="1" applyBorder="1"/>
    <xf numFmtId="0" fontId="40" fillId="2" borderId="32" xfId="0" applyFont="1" applyFill="1" applyBorder="1"/>
    <xf numFmtId="0" fontId="40" fillId="0" borderId="39" xfId="0" applyFont="1" applyBorder="1"/>
    <xf numFmtId="0" fontId="29" fillId="0" borderId="46" xfId="0" applyFont="1" applyFill="1" applyBorder="1" applyAlignment="1">
      <alignment horizontal="left" vertical="center" wrapText="1"/>
    </xf>
    <xf numFmtId="0" fontId="29" fillId="0" borderId="18" xfId="0" applyFont="1" applyFill="1" applyBorder="1" applyAlignment="1">
      <alignment horizontal="left" wrapText="1"/>
    </xf>
    <xf numFmtId="0" fontId="39" fillId="0" borderId="18" xfId="0" applyFont="1" applyFill="1" applyBorder="1"/>
    <xf numFmtId="4" fontId="29" fillId="0" borderId="10" xfId="0" applyNumberFormat="1" applyFont="1" applyFill="1" applyBorder="1" applyAlignment="1">
      <alignment horizontal="center" vertical="center"/>
    </xf>
    <xf numFmtId="0" fontId="22" fillId="0" borderId="18" xfId="0" applyFont="1" applyBorder="1"/>
    <xf numFmtId="0" fontId="39" fillId="0" borderId="14" xfId="0" applyFont="1" applyBorder="1"/>
    <xf numFmtId="164" fontId="29" fillId="0" borderId="6" xfId="0" applyNumberFormat="1" applyFont="1" applyFill="1" applyBorder="1" applyAlignment="1">
      <alignment horizontal="center" vertical="center"/>
    </xf>
    <xf numFmtId="0" fontId="29" fillId="0" borderId="14" xfId="0" applyFont="1" applyBorder="1"/>
    <xf numFmtId="0" fontId="22" fillId="0" borderId="0" xfId="0" applyFont="1" applyFill="1" applyBorder="1"/>
    <xf numFmtId="0" fontId="22" fillId="0" borderId="14" xfId="0" applyFont="1" applyFill="1" applyBorder="1"/>
    <xf numFmtId="4" fontId="29" fillId="0" borderId="14" xfId="0" applyNumberFormat="1" applyFont="1" applyFill="1" applyBorder="1" applyAlignment="1">
      <alignment horizontal="center" vertical="center"/>
    </xf>
    <xf numFmtId="0" fontId="22" fillId="0" borderId="1" xfId="0" applyFont="1" applyFill="1" applyBorder="1"/>
    <xf numFmtId="4" fontId="29" fillId="0" borderId="1" xfId="0" applyNumberFormat="1" applyFont="1" applyFill="1" applyBorder="1" applyAlignment="1">
      <alignment horizontal="center" vertical="center"/>
    </xf>
    <xf numFmtId="3" fontId="26" fillId="4" borderId="0" xfId="0" applyNumberFormat="1" applyFont="1" applyFill="1" applyBorder="1"/>
    <xf numFmtId="0" fontId="1" fillId="4" borderId="0" xfId="0" applyFont="1" applyFill="1" applyBorder="1"/>
    <xf numFmtId="4" fontId="34" fillId="4" borderId="30" xfId="0" applyNumberFormat="1" applyFont="1" applyFill="1" applyBorder="1"/>
    <xf numFmtId="4" fontId="45" fillId="4" borderId="43" xfId="0" applyNumberFormat="1" applyFont="1" applyFill="1" applyBorder="1" applyAlignment="1">
      <alignment horizontal="center" vertical="center"/>
    </xf>
    <xf numFmtId="0" fontId="0" fillId="4" borderId="0" xfId="0" applyFill="1" applyBorder="1"/>
    <xf numFmtId="4" fontId="15" fillId="4" borderId="0" xfId="0" applyNumberFormat="1" applyFont="1" applyFill="1" applyBorder="1" applyAlignment="1">
      <alignment horizontal="center" vertical="center"/>
    </xf>
    <xf numFmtId="4" fontId="0" fillId="4" borderId="0" xfId="0" applyNumberFormat="1" applyFill="1" applyBorder="1"/>
    <xf numFmtId="0" fontId="47" fillId="4" borderId="8" xfId="0" applyFont="1" applyFill="1" applyBorder="1" applyAlignment="1">
      <alignment horizontal="center" vertical="center"/>
    </xf>
    <xf numFmtId="0" fontId="47" fillId="4" borderId="6" xfId="0" applyFont="1" applyFill="1" applyBorder="1" applyAlignment="1">
      <alignment horizontal="center" vertical="center"/>
    </xf>
    <xf numFmtId="0" fontId="0" fillId="0" borderId="1" xfId="0" applyFont="1" applyFill="1" applyBorder="1"/>
    <xf numFmtId="4" fontId="45" fillId="0" borderId="1" xfId="0" applyNumberFormat="1" applyFont="1" applyFill="1" applyBorder="1" applyAlignment="1">
      <alignment horizontal="center" vertical="center"/>
    </xf>
    <xf numFmtId="0" fontId="22" fillId="6" borderId="3" xfId="0" applyFont="1" applyFill="1" applyBorder="1"/>
    <xf numFmtId="4" fontId="31" fillId="6" borderId="6" xfId="0" applyNumberFormat="1" applyFont="1" applyFill="1" applyBorder="1" applyAlignment="1">
      <alignment horizontal="center" vertical="center"/>
    </xf>
    <xf numFmtId="4" fontId="31" fillId="6" borderId="13" xfId="0" applyNumberFormat="1" applyFont="1" applyFill="1" applyBorder="1" applyAlignment="1">
      <alignment horizontal="center" vertical="center"/>
    </xf>
    <xf numFmtId="0" fontId="28" fillId="6" borderId="0" xfId="0" applyFont="1" applyFill="1" applyBorder="1" applyAlignment="1">
      <alignment horizontal="center"/>
    </xf>
    <xf numFmtId="4" fontId="31" fillId="6" borderId="4" xfId="0" applyNumberFormat="1" applyFont="1" applyFill="1" applyBorder="1" applyAlignment="1">
      <alignment horizontal="center" vertical="center"/>
    </xf>
    <xf numFmtId="4" fontId="31" fillId="6" borderId="38" xfId="0" applyNumberFormat="1" applyFont="1" applyFill="1" applyBorder="1" applyAlignment="1">
      <alignment horizontal="center" vertical="center"/>
    </xf>
    <xf numFmtId="4" fontId="52" fillId="6" borderId="38" xfId="0" applyNumberFormat="1" applyFont="1" applyFill="1" applyBorder="1" applyAlignment="1">
      <alignment horizontal="center" vertical="center"/>
    </xf>
    <xf numFmtId="4" fontId="52" fillId="6" borderId="6" xfId="0" applyNumberFormat="1" applyFont="1" applyFill="1" applyBorder="1" applyAlignment="1">
      <alignment horizontal="center" vertical="center"/>
    </xf>
    <xf numFmtId="4" fontId="45" fillId="0" borderId="13" xfId="0" applyNumberFormat="1" applyFont="1" applyFill="1" applyBorder="1" applyAlignment="1">
      <alignment horizontal="center" vertical="center"/>
    </xf>
    <xf numFmtId="4" fontId="45" fillId="0" borderId="38" xfId="0" applyNumberFormat="1" applyFont="1" applyFill="1" applyBorder="1" applyAlignment="1">
      <alignment horizontal="center" vertical="center"/>
    </xf>
    <xf numFmtId="4" fontId="53" fillId="6" borderId="13" xfId="0" applyNumberFormat="1" applyFont="1" applyFill="1" applyBorder="1" applyAlignment="1">
      <alignment horizontal="center" vertical="center"/>
    </xf>
    <xf numFmtId="4" fontId="45" fillId="0" borderId="6" xfId="0" applyNumberFormat="1" applyFont="1" applyFill="1" applyBorder="1" applyAlignment="1">
      <alignment horizontal="center" vertical="center"/>
    </xf>
    <xf numFmtId="4" fontId="45" fillId="0" borderId="30" xfId="0" applyNumberFormat="1" applyFont="1" applyFill="1" applyBorder="1" applyAlignment="1">
      <alignment horizontal="center" vertical="center"/>
    </xf>
    <xf numFmtId="4" fontId="46" fillId="0" borderId="16" xfId="0" applyNumberFormat="1" applyFont="1" applyFill="1" applyBorder="1" applyAlignment="1">
      <alignment horizontal="center" vertical="center"/>
    </xf>
    <xf numFmtId="4" fontId="45" fillId="0" borderId="43" xfId="0" applyNumberFormat="1" applyFont="1" applyFill="1" applyBorder="1" applyAlignment="1">
      <alignment horizontal="center" vertical="center"/>
    </xf>
    <xf numFmtId="165" fontId="46" fillId="0" borderId="16" xfId="0" applyNumberFormat="1" applyFont="1" applyFill="1" applyBorder="1" applyAlignment="1">
      <alignment horizontal="center" vertical="center"/>
    </xf>
    <xf numFmtId="4" fontId="15" fillId="0" borderId="16" xfId="0" applyNumberFormat="1" applyFont="1" applyFill="1" applyBorder="1" applyAlignment="1">
      <alignment horizontal="center" vertical="center"/>
    </xf>
    <xf numFmtId="4" fontId="46" fillId="0" borderId="9" xfId="0" applyNumberFormat="1" applyFont="1" applyFill="1" applyBorder="1" applyAlignment="1">
      <alignment horizontal="center" vertical="center"/>
    </xf>
    <xf numFmtId="4" fontId="15" fillId="0" borderId="9" xfId="0" applyNumberFormat="1" applyFont="1" applyFill="1" applyBorder="1" applyAlignment="1">
      <alignment horizontal="center" vertical="center"/>
    </xf>
    <xf numFmtId="3" fontId="51" fillId="0" borderId="13" xfId="0" applyNumberFormat="1" applyFont="1" applyFill="1" applyBorder="1" applyAlignment="1">
      <alignment horizontal="center" vertical="center"/>
    </xf>
    <xf numFmtId="4" fontId="46" fillId="0" borderId="17" xfId="0" applyNumberFormat="1" applyFont="1" applyFill="1" applyBorder="1" applyAlignment="1">
      <alignment horizontal="center" vertical="center"/>
    </xf>
    <xf numFmtId="166" fontId="46" fillId="0" borderId="17" xfId="0" applyNumberFormat="1" applyFont="1" applyFill="1" applyBorder="1" applyAlignment="1">
      <alignment horizontal="center" vertical="center"/>
    </xf>
    <xf numFmtId="4" fontId="45" fillId="0" borderId="0" xfId="0" applyNumberFormat="1" applyFont="1" applyFill="1" applyBorder="1" applyAlignment="1">
      <alignment horizontal="center" vertical="center"/>
    </xf>
    <xf numFmtId="4" fontId="45" fillId="0" borderId="49" xfId="0" applyNumberFormat="1" applyFont="1" applyFill="1" applyBorder="1" applyAlignment="1">
      <alignment horizontal="center" vertical="center"/>
    </xf>
    <xf numFmtId="4" fontId="45" fillId="0" borderId="8" xfId="0" applyNumberFormat="1" applyFont="1" applyFill="1" applyBorder="1" applyAlignment="1">
      <alignment horizontal="center" vertical="center"/>
    </xf>
    <xf numFmtId="4" fontId="46" fillId="0" borderId="19" xfId="0" applyNumberFormat="1" applyFont="1" applyFill="1" applyBorder="1" applyAlignment="1">
      <alignment horizontal="center" vertical="center"/>
    </xf>
    <xf numFmtId="4" fontId="45" fillId="0" borderId="7" xfId="0" applyNumberFormat="1" applyFont="1" applyFill="1" applyBorder="1" applyAlignment="1">
      <alignment horizontal="center" vertical="center"/>
    </xf>
    <xf numFmtId="4" fontId="45" fillId="0" borderId="19" xfId="0" applyNumberFormat="1" applyFont="1" applyFill="1" applyBorder="1" applyAlignment="1">
      <alignment horizontal="center" vertical="center"/>
    </xf>
    <xf numFmtId="4" fontId="45" fillId="0" borderId="2" xfId="0" applyNumberFormat="1" applyFont="1" applyFill="1" applyBorder="1" applyAlignment="1">
      <alignment horizontal="center" vertical="center"/>
    </xf>
    <xf numFmtId="4" fontId="46" fillId="0" borderId="10" xfId="0" applyNumberFormat="1" applyFont="1" applyFill="1" applyBorder="1" applyAlignment="1">
      <alignment horizontal="center" vertical="center"/>
    </xf>
    <xf numFmtId="4" fontId="46" fillId="0" borderId="18" xfId="0" applyNumberFormat="1" applyFont="1" applyFill="1" applyBorder="1" applyAlignment="1">
      <alignment horizontal="center" vertical="center"/>
    </xf>
    <xf numFmtId="0" fontId="0" fillId="3" borderId="14" xfId="0" applyFont="1" applyFill="1" applyBorder="1"/>
    <xf numFmtId="165" fontId="53" fillId="3" borderId="6" xfId="0" applyNumberFormat="1" applyFont="1" applyFill="1" applyBorder="1" applyAlignment="1">
      <alignment horizontal="center" vertical="center"/>
    </xf>
    <xf numFmtId="165" fontId="53" fillId="3" borderId="20" xfId="0" applyNumberFormat="1" applyFont="1" applyFill="1" applyBorder="1" applyAlignment="1">
      <alignment horizontal="center" vertical="center"/>
    </xf>
    <xf numFmtId="165" fontId="53" fillId="3" borderId="13" xfId="0" applyNumberFormat="1" applyFont="1" applyFill="1" applyBorder="1" applyAlignment="1">
      <alignment horizontal="center" vertical="center"/>
    </xf>
    <xf numFmtId="4" fontId="53" fillId="5" borderId="13" xfId="0" applyNumberFormat="1" applyFont="1" applyFill="1" applyBorder="1" applyAlignment="1">
      <alignment horizontal="center" vertical="center"/>
    </xf>
    <xf numFmtId="0" fontId="0" fillId="0" borderId="14" xfId="0" applyFont="1" applyFill="1" applyBorder="1"/>
    <xf numFmtId="4" fontId="45" fillId="0" borderId="14" xfId="0" applyNumberFormat="1" applyFont="1" applyFill="1" applyBorder="1" applyAlignment="1">
      <alignment horizontal="center" vertical="center"/>
    </xf>
    <xf numFmtId="0" fontId="39" fillId="0" borderId="3" xfId="0" applyFont="1" applyBorder="1"/>
    <xf numFmtId="164" fontId="29" fillId="0" borderId="12" xfId="0" applyNumberFormat="1" applyFont="1" applyFill="1" applyBorder="1" applyAlignment="1">
      <alignment horizontal="center" vertical="center"/>
    </xf>
    <xf numFmtId="0" fontId="29" fillId="0" borderId="3" xfId="0" applyFont="1" applyBorder="1"/>
    <xf numFmtId="0" fontId="39" fillId="0" borderId="1" xfId="0" applyFont="1" applyBorder="1"/>
    <xf numFmtId="164" fontId="29" fillId="0" borderId="4" xfId="0" applyNumberFormat="1" applyFont="1" applyFill="1" applyBorder="1" applyAlignment="1">
      <alignment horizontal="center" vertical="center"/>
    </xf>
    <xf numFmtId="0" fontId="29" fillId="0" borderId="1" xfId="0" applyFont="1" applyBorder="1"/>
    <xf numFmtId="0" fontId="56" fillId="0" borderId="0" xfId="0" applyFont="1" applyBorder="1"/>
    <xf numFmtId="4" fontId="55" fillId="6" borderId="0" xfId="0" applyNumberFormat="1" applyFont="1" applyFill="1" applyBorder="1" applyAlignment="1">
      <alignment horizontal="center" vertical="center"/>
    </xf>
    <xf numFmtId="0" fontId="57" fillId="0" borderId="0" xfId="0" applyFont="1" applyBorder="1"/>
    <xf numFmtId="0" fontId="50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54" fillId="0" borderId="0" xfId="0" applyFont="1" applyBorder="1"/>
    <xf numFmtId="0" fontId="56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/>
    </xf>
    <xf numFmtId="0" fontId="59" fillId="0" borderId="0" xfId="0" applyFont="1" applyBorder="1"/>
    <xf numFmtId="0" fontId="57" fillId="0" borderId="0" xfId="0" applyFont="1" applyBorder="1" applyAlignment="1">
      <alignment horizontal="center"/>
    </xf>
    <xf numFmtId="0" fontId="59" fillId="2" borderId="0" xfId="0" applyFont="1" applyFill="1" applyBorder="1" applyAlignment="1">
      <alignment horizontal="center"/>
    </xf>
    <xf numFmtId="0" fontId="59" fillId="2" borderId="0" xfId="0" applyFont="1" applyFill="1" applyBorder="1"/>
    <xf numFmtId="0" fontId="54" fillId="0" borderId="0" xfId="0" applyFont="1" applyBorder="1" applyAlignment="1">
      <alignment horizontal="center"/>
    </xf>
    <xf numFmtId="0" fontId="50" fillId="0" borderId="0" xfId="0" applyFont="1" applyFill="1" applyBorder="1" applyAlignment="1">
      <alignment horizontal="center" vertical="center"/>
    </xf>
    <xf numFmtId="0" fontId="54" fillId="0" borderId="0" xfId="0" applyFont="1" applyBorder="1" applyAlignment="1">
      <alignment horizontal="left"/>
    </xf>
    <xf numFmtId="4" fontId="50" fillId="4" borderId="0" xfId="0" applyNumberFormat="1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left" vertical="center"/>
    </xf>
    <xf numFmtId="0" fontId="56" fillId="0" borderId="0" xfId="0" applyFont="1" applyBorder="1" applyAlignment="1">
      <alignment horizontal="left" vertical="center"/>
    </xf>
    <xf numFmtId="167" fontId="50" fillId="4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center"/>
    </xf>
    <xf numFmtId="0" fontId="47" fillId="4" borderId="49" xfId="0" applyFont="1" applyFill="1" applyBorder="1" applyAlignment="1">
      <alignment horizontal="center" vertical="center"/>
    </xf>
    <xf numFmtId="0" fontId="34" fillId="4" borderId="11" xfId="0" applyFont="1" applyFill="1" applyBorder="1"/>
    <xf numFmtId="4" fontId="45" fillId="0" borderId="4" xfId="0" applyNumberFormat="1" applyFont="1" applyFill="1" applyBorder="1" applyAlignment="1">
      <alignment horizontal="center" vertical="center"/>
    </xf>
    <xf numFmtId="0" fontId="17" fillId="0" borderId="7" xfId="0" applyFont="1" applyFill="1" applyBorder="1"/>
    <xf numFmtId="4" fontId="46" fillId="0" borderId="7" xfId="0" applyNumberFormat="1" applyFont="1" applyFill="1" applyBorder="1" applyAlignment="1">
      <alignment horizontal="center" vertical="center"/>
    </xf>
    <xf numFmtId="165" fontId="46" fillId="0" borderId="7" xfId="0" applyNumberFormat="1" applyFont="1" applyFill="1" applyBorder="1" applyAlignment="1">
      <alignment horizontal="center" vertical="center"/>
    </xf>
    <xf numFmtId="2" fontId="46" fillId="0" borderId="7" xfId="0" applyNumberFormat="1" applyFont="1" applyFill="1" applyBorder="1" applyAlignment="1">
      <alignment horizontal="center" vertical="center"/>
    </xf>
    <xf numFmtId="2" fontId="46" fillId="0" borderId="11" xfId="0" applyNumberFormat="1" applyFont="1" applyFill="1" applyBorder="1" applyAlignment="1">
      <alignment horizontal="center" vertical="center"/>
    </xf>
    <xf numFmtId="4" fontId="46" fillId="0" borderId="11" xfId="0" applyNumberFormat="1" applyFont="1" applyFill="1" applyBorder="1" applyAlignment="1">
      <alignment horizontal="center" vertical="center"/>
    </xf>
    <xf numFmtId="2" fontId="45" fillId="0" borderId="6" xfId="0" applyNumberFormat="1" applyFont="1" applyFill="1" applyBorder="1" applyAlignment="1">
      <alignment horizontal="center" vertical="center"/>
    </xf>
    <xf numFmtId="2" fontId="45" fillId="0" borderId="2" xfId="0" applyNumberFormat="1" applyFont="1" applyFill="1" applyBorder="1" applyAlignment="1">
      <alignment horizontal="center" vertical="center"/>
    </xf>
    <xf numFmtId="0" fontId="45" fillId="0" borderId="6" xfId="0" applyFont="1" applyFill="1" applyBorder="1" applyAlignment="1">
      <alignment horizontal="center" vertical="center"/>
    </xf>
    <xf numFmtId="0" fontId="17" fillId="0" borderId="49" xfId="0" applyFont="1" applyFill="1" applyBorder="1"/>
    <xf numFmtId="0" fontId="46" fillId="0" borderId="7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0" fillId="0" borderId="2" xfId="0" applyFont="1" applyFill="1" applyBorder="1"/>
    <xf numFmtId="0" fontId="17" fillId="0" borderId="37" xfId="0" applyFont="1" applyFill="1" applyBorder="1"/>
    <xf numFmtId="0" fontId="19" fillId="0" borderId="37" xfId="0" applyFont="1" applyFill="1" applyBorder="1"/>
    <xf numFmtId="0" fontId="19" fillId="0" borderId="7" xfId="0" applyFont="1" applyFill="1" applyBorder="1"/>
    <xf numFmtId="0" fontId="0" fillId="0" borderId="11" xfId="0" applyFont="1" applyFill="1" applyBorder="1"/>
    <xf numFmtId="0" fontId="45" fillId="4" borderId="7" xfId="0" applyFont="1" applyFill="1" applyBorder="1" applyAlignment="1">
      <alignment horizontal="left" vertical="center"/>
    </xf>
    <xf numFmtId="4" fontId="15" fillId="4" borderId="11" xfId="0" applyNumberFormat="1" applyFont="1" applyFill="1" applyBorder="1" applyAlignment="1">
      <alignment vertical="center"/>
    </xf>
    <xf numFmtId="4" fontId="45" fillId="0" borderId="37" xfId="0" applyNumberFormat="1" applyFont="1" applyFill="1" applyBorder="1" applyAlignment="1">
      <alignment horizontal="center" vertical="center"/>
    </xf>
    <xf numFmtId="2" fontId="45" fillId="0" borderId="11" xfId="0" applyNumberFormat="1" applyFont="1" applyFill="1" applyBorder="1" applyAlignment="1">
      <alignment horizontal="left" vertical="center"/>
    </xf>
    <xf numFmtId="4" fontId="52" fillId="0" borderId="6" xfId="0" applyNumberFormat="1" applyFont="1" applyFill="1" applyBorder="1" applyAlignment="1">
      <alignment horizontal="center" vertical="center"/>
    </xf>
    <xf numFmtId="2" fontId="45" fillId="0" borderId="4" xfId="0" applyNumberFormat="1" applyFont="1" applyFill="1" applyBorder="1" applyAlignment="1">
      <alignment horizontal="center" vertical="center"/>
    </xf>
    <xf numFmtId="4" fontId="53" fillId="5" borderId="6" xfId="0" applyNumberFormat="1" applyFont="1" applyFill="1" applyBorder="1" applyAlignment="1">
      <alignment horizontal="center" vertical="center"/>
    </xf>
    <xf numFmtId="0" fontId="0" fillId="0" borderId="0" xfId="0" applyFont="1"/>
    <xf numFmtId="164" fontId="0" fillId="0" borderId="0" xfId="0" applyNumberFormat="1" applyFont="1"/>
    <xf numFmtId="4" fontId="45" fillId="4" borderId="6" xfId="0" applyNumberFormat="1" applyFont="1" applyFill="1" applyBorder="1" applyAlignment="1">
      <alignment horizontal="center" vertical="center"/>
    </xf>
    <xf numFmtId="4" fontId="45" fillId="4" borderId="13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4" fontId="52" fillId="0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/>
    <xf numFmtId="0" fontId="0" fillId="0" borderId="1" xfId="0" applyFont="1" applyBorder="1"/>
    <xf numFmtId="0" fontId="50" fillId="0" borderId="0" xfId="0" applyFont="1" applyBorder="1" applyAlignment="1">
      <alignment horizontal="left" vertical="center"/>
    </xf>
    <xf numFmtId="4" fontId="50" fillId="0" borderId="0" xfId="0" applyNumberFormat="1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49" fillId="0" borderId="0" xfId="0" applyFont="1" applyAlignment="1">
      <alignment horizontal="right" wrapText="1"/>
    </xf>
    <xf numFmtId="0" fontId="49" fillId="0" borderId="0" xfId="0" applyFont="1" applyAlignment="1">
      <alignment horizontal="right"/>
    </xf>
    <xf numFmtId="0" fontId="25" fillId="0" borderId="0" xfId="0" applyFont="1" applyBorder="1" applyAlignment="1">
      <alignment horizontal="left" wrapText="1"/>
    </xf>
    <xf numFmtId="0" fontId="25" fillId="0" borderId="0" xfId="0" applyFont="1" applyBorder="1" applyAlignment="1">
      <alignment horizontal="left"/>
    </xf>
    <xf numFmtId="0" fontId="27" fillId="0" borderId="30" xfId="0" applyFont="1" applyFill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35" fillId="0" borderId="19" xfId="0" applyFont="1" applyFill="1" applyBorder="1" applyAlignment="1">
      <alignment vertical="center"/>
    </xf>
    <xf numFmtId="0" fontId="35" fillId="0" borderId="21" xfId="0" applyFont="1" applyFill="1" applyBorder="1" applyAlignment="1">
      <alignment vertical="center"/>
    </xf>
    <xf numFmtId="0" fontId="29" fillId="0" borderId="13" xfId="0" applyFont="1" applyFill="1" applyBorder="1" applyAlignment="1">
      <alignment vertical="center" wrapText="1"/>
    </xf>
    <xf numFmtId="0" fontId="29" fillId="0" borderId="14" xfId="0" applyFont="1" applyBorder="1" applyAlignment="1">
      <alignment wrapText="1"/>
    </xf>
    <xf numFmtId="0" fontId="29" fillId="0" borderId="20" xfId="0" applyFont="1" applyBorder="1" applyAlignment="1">
      <alignment wrapText="1"/>
    </xf>
    <xf numFmtId="0" fontId="38" fillId="0" borderId="13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2" fillId="0" borderId="20" xfId="0" applyFont="1" applyFill="1" applyBorder="1" applyAlignment="1">
      <alignment horizontal="left" vertical="center" wrapText="1"/>
    </xf>
    <xf numFmtId="0" fontId="33" fillId="0" borderId="13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wrapText="1"/>
    </xf>
    <xf numFmtId="0" fontId="22" fillId="0" borderId="20" xfId="0" applyFont="1" applyFill="1" applyBorder="1" applyAlignment="1">
      <alignment horizontal="left" wrapText="1"/>
    </xf>
    <xf numFmtId="0" fontId="47" fillId="4" borderId="27" xfId="0" applyFont="1" applyFill="1" applyBorder="1" applyAlignment="1">
      <alignment horizontal="center" vertical="center" wrapText="1"/>
    </xf>
    <xf numFmtId="0" fontId="24" fillId="4" borderId="28" xfId="0" applyFont="1" applyFill="1" applyBorder="1" applyAlignment="1"/>
    <xf numFmtId="0" fontId="48" fillId="4" borderId="29" xfId="0" applyFont="1" applyFill="1" applyBorder="1" applyAlignment="1"/>
    <xf numFmtId="0" fontId="51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29" fillId="0" borderId="13" xfId="0" applyFont="1" applyFill="1" applyBorder="1" applyAlignment="1">
      <alignment horizontal="left" vertical="center" wrapText="1"/>
    </xf>
    <xf numFmtId="0" fontId="29" fillId="0" borderId="14" xfId="0" applyFont="1" applyFill="1" applyBorder="1" applyAlignment="1">
      <alignment horizontal="left" vertical="center" wrapText="1"/>
    </xf>
    <xf numFmtId="0" fontId="29" fillId="0" borderId="20" xfId="0" applyFont="1" applyFill="1" applyBorder="1" applyAlignment="1">
      <alignment horizontal="left" vertical="center" wrapText="1"/>
    </xf>
    <xf numFmtId="0" fontId="32" fillId="0" borderId="30" xfId="0" applyFont="1" applyBorder="1" applyAlignment="1">
      <alignment horizontal="center" vertical="center"/>
    </xf>
    <xf numFmtId="0" fontId="32" fillId="0" borderId="3" xfId="0" applyFont="1" applyBorder="1"/>
    <xf numFmtId="0" fontId="32" fillId="0" borderId="31" xfId="0" applyFont="1" applyBorder="1"/>
    <xf numFmtId="0" fontId="29" fillId="0" borderId="38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left" vertical="center" wrapText="1"/>
    </xf>
    <xf numFmtId="0" fontId="32" fillId="0" borderId="5" xfId="0" applyFont="1" applyFill="1" applyBorder="1" applyAlignment="1">
      <alignment horizontal="left" vertical="center" wrapText="1"/>
    </xf>
    <xf numFmtId="0" fontId="30" fillId="0" borderId="38" xfId="0" applyFont="1" applyFill="1" applyBorder="1" applyAlignment="1" applyProtection="1">
      <alignment horizontal="center" vertical="center" wrapText="1"/>
    </xf>
    <xf numFmtId="0" fontId="40" fillId="0" borderId="1" xfId="0" applyFont="1" applyFill="1" applyBorder="1"/>
    <xf numFmtId="0" fontId="40" fillId="0" borderId="5" xfId="0" applyFont="1" applyFill="1" applyBorder="1"/>
    <xf numFmtId="0" fontId="35" fillId="0" borderId="19" xfId="0" applyFont="1" applyFill="1" applyBorder="1" applyAlignment="1">
      <alignment horizontal="left" vertical="center" wrapText="1"/>
    </xf>
    <xf numFmtId="0" fontId="32" fillId="0" borderId="19" xfId="0" applyFont="1" applyFill="1" applyBorder="1" applyAlignment="1">
      <alignment vertical="center"/>
    </xf>
    <xf numFmtId="0" fontId="32" fillId="0" borderId="21" xfId="0" applyFont="1" applyFill="1" applyBorder="1" applyAlignment="1">
      <alignment vertical="center"/>
    </xf>
    <xf numFmtId="0" fontId="33" fillId="0" borderId="13" xfId="0" applyFont="1" applyFill="1" applyBorder="1" applyAlignment="1">
      <alignment horizontal="left" vertical="center"/>
    </xf>
    <xf numFmtId="0" fontId="33" fillId="0" borderId="14" xfId="0" applyFont="1" applyFill="1" applyBorder="1" applyAlignment="1">
      <alignment horizontal="left"/>
    </xf>
    <xf numFmtId="0" fontId="33" fillId="0" borderId="20" xfId="0" applyFont="1" applyFill="1" applyBorder="1" applyAlignment="1">
      <alignment horizontal="left"/>
    </xf>
    <xf numFmtId="0" fontId="23" fillId="0" borderId="0" xfId="0" applyFont="1" applyAlignment="1">
      <alignment horizontal="right" wrapText="1"/>
    </xf>
    <xf numFmtId="0" fontId="23" fillId="0" borderId="0" xfId="0" applyFont="1" applyAlignment="1"/>
    <xf numFmtId="0" fontId="0" fillId="0" borderId="0" xfId="0" applyAlignment="1"/>
    <xf numFmtId="0" fontId="42" fillId="0" borderId="0" xfId="0" applyFont="1" applyBorder="1" applyAlignment="1" applyProtection="1">
      <alignment horizontal="center" vertical="center" wrapText="1"/>
    </xf>
    <xf numFmtId="0" fontId="43" fillId="0" borderId="0" xfId="0" applyFont="1" applyBorder="1" applyAlignment="1"/>
    <xf numFmtId="0" fontId="44" fillId="0" borderId="0" xfId="0" applyFont="1" applyAlignment="1"/>
    <xf numFmtId="0" fontId="29" fillId="0" borderId="30" xfId="0" applyFont="1" applyFill="1" applyBorder="1" applyAlignment="1">
      <alignment vertical="center" wrapText="1"/>
    </xf>
    <xf numFmtId="0" fontId="22" fillId="0" borderId="3" xfId="0" applyFont="1" applyBorder="1" applyAlignment="1">
      <alignment vertical="center" wrapText="1"/>
    </xf>
    <xf numFmtId="0" fontId="22" fillId="0" borderId="31" xfId="0" applyFont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22" fillId="0" borderId="20" xfId="0" applyFont="1" applyBorder="1" applyAlignment="1">
      <alignment vertical="center" wrapText="1"/>
    </xf>
    <xf numFmtId="0" fontId="29" fillId="0" borderId="38" xfId="0" applyFont="1" applyFill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22" fillId="0" borderId="5" xfId="0" applyFont="1" applyBorder="1" applyAlignment="1">
      <alignment vertical="center" wrapText="1"/>
    </xf>
    <xf numFmtId="0" fontId="30" fillId="6" borderId="38" xfId="0" applyFont="1" applyFill="1" applyBorder="1" applyAlignment="1" applyProtection="1">
      <alignment horizontal="center" vertical="center" wrapText="1"/>
    </xf>
    <xf numFmtId="0" fontId="22" fillId="6" borderId="1" xfId="0" applyFont="1" applyFill="1" applyBorder="1" applyAlignment="1"/>
    <xf numFmtId="0" fontId="22" fillId="6" borderId="5" xfId="0" applyFont="1" applyFill="1" applyBorder="1" applyAlignment="1"/>
    <xf numFmtId="0" fontId="32" fillId="0" borderId="19" xfId="0" applyFont="1" applyFill="1" applyBorder="1" applyAlignment="1">
      <alignment horizontal="left" vertical="center" wrapText="1"/>
    </xf>
    <xf numFmtId="0" fontId="32" fillId="0" borderId="21" xfId="0" applyFont="1" applyFill="1" applyBorder="1" applyAlignment="1">
      <alignment horizontal="left" vertical="center" wrapText="1"/>
    </xf>
    <xf numFmtId="0" fontId="37" fillId="0" borderId="19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vertical="center" wrapText="1"/>
    </xf>
    <xf numFmtId="0" fontId="32" fillId="0" borderId="21" xfId="0" applyFont="1" applyFill="1" applyBorder="1" applyAlignment="1">
      <alignment vertical="center" wrapText="1"/>
    </xf>
    <xf numFmtId="0" fontId="29" fillId="0" borderId="27" xfId="0" applyFont="1" applyFill="1" applyBorder="1" applyAlignment="1">
      <alignment horizontal="left" vertical="center" wrapText="1"/>
    </xf>
    <xf numFmtId="0" fontId="32" fillId="0" borderId="28" xfId="0" applyFont="1" applyFill="1" applyBorder="1" applyAlignment="1">
      <alignment vertical="center"/>
    </xf>
    <xf numFmtId="0" fontId="32" fillId="0" borderId="29" xfId="0" applyFont="1" applyFill="1" applyBorder="1" applyAlignment="1">
      <alignment vertical="center"/>
    </xf>
    <xf numFmtId="0" fontId="35" fillId="0" borderId="21" xfId="0" applyFont="1" applyFill="1" applyBorder="1" applyAlignment="1">
      <alignment horizontal="left" vertical="center" wrapText="1"/>
    </xf>
    <xf numFmtId="49" fontId="35" fillId="0" borderId="19" xfId="0" applyNumberFormat="1" applyFont="1" applyFill="1" applyBorder="1" applyAlignment="1">
      <alignment horizontal="left" vertical="center" wrapText="1"/>
    </xf>
    <xf numFmtId="49" fontId="22" fillId="0" borderId="19" xfId="0" applyNumberFormat="1" applyFont="1" applyBorder="1" applyAlignment="1">
      <alignment horizontal="left" vertical="center" wrapText="1"/>
    </xf>
    <xf numFmtId="49" fontId="22" fillId="0" borderId="22" xfId="0" applyNumberFormat="1" applyFont="1" applyBorder="1" applyAlignment="1">
      <alignment horizontal="left" vertical="center" wrapText="1"/>
    </xf>
    <xf numFmtId="0" fontId="35" fillId="0" borderId="19" xfId="0" applyFont="1" applyFill="1" applyBorder="1" applyAlignment="1">
      <alignment horizontal="center" vertical="center"/>
    </xf>
    <xf numFmtId="0" fontId="35" fillId="0" borderId="21" xfId="0" applyFont="1" applyFill="1" applyBorder="1" applyAlignment="1">
      <alignment horizontal="center" vertical="center"/>
    </xf>
    <xf numFmtId="0" fontId="35" fillId="0" borderId="35" xfId="0" applyFont="1" applyFill="1" applyBorder="1" applyAlignment="1">
      <alignment horizontal="center" vertical="center"/>
    </xf>
    <xf numFmtId="0" fontId="32" fillId="0" borderId="8" xfId="0" applyFont="1" applyFill="1" applyBorder="1" applyAlignment="1">
      <alignment horizontal="center" vertical="center"/>
    </xf>
    <xf numFmtId="0" fontId="32" fillId="0" borderId="36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left" wrapText="1"/>
    </xf>
    <xf numFmtId="0" fontId="34" fillId="0" borderId="20" xfId="0" applyFont="1" applyFill="1" applyBorder="1" applyAlignment="1">
      <alignment horizontal="left" wrapText="1"/>
    </xf>
    <xf numFmtId="0" fontId="34" fillId="0" borderId="13" xfId="0" applyFont="1" applyFill="1" applyBorder="1" applyAlignment="1">
      <alignment horizontal="center" vertical="center"/>
    </xf>
    <xf numFmtId="0" fontId="34" fillId="0" borderId="14" xfId="0" applyFont="1" applyFill="1" applyBorder="1"/>
    <xf numFmtId="0" fontId="34" fillId="0" borderId="20" xfId="0" applyFont="1" applyFill="1" applyBorder="1"/>
    <xf numFmtId="0" fontId="30" fillId="0" borderId="13" xfId="0" applyFont="1" applyFill="1" applyBorder="1" applyAlignment="1" applyProtection="1">
      <alignment horizontal="center" vertical="center" wrapText="1"/>
    </xf>
    <xf numFmtId="0" fontId="40" fillId="0" borderId="14" xfId="0" applyFont="1" applyFill="1" applyBorder="1" applyAlignment="1">
      <alignment wrapText="1"/>
    </xf>
    <xf numFmtId="0" fontId="40" fillId="0" borderId="20" xfId="0" applyFont="1" applyFill="1" applyBorder="1" applyAlignment="1">
      <alignment wrapText="1"/>
    </xf>
    <xf numFmtId="0" fontId="35" fillId="0" borderId="19" xfId="0" applyFont="1" applyFill="1" applyBorder="1" applyAlignment="1">
      <alignment vertical="center" wrapText="1"/>
    </xf>
    <xf numFmtId="0" fontId="35" fillId="0" borderId="21" xfId="0" applyFont="1" applyFill="1" applyBorder="1" applyAlignment="1">
      <alignment vertical="center" wrapText="1"/>
    </xf>
    <xf numFmtId="0" fontId="35" fillId="0" borderId="18" xfId="0" applyFont="1" applyFill="1" applyBorder="1" applyAlignment="1">
      <alignment vertical="center" wrapText="1"/>
    </xf>
    <xf numFmtId="0" fontId="35" fillId="0" borderId="47" xfId="0" applyFont="1" applyFill="1" applyBorder="1" applyAlignment="1">
      <alignment vertical="center" wrapText="1"/>
    </xf>
    <xf numFmtId="0" fontId="35" fillId="0" borderId="15" xfId="0" applyFont="1" applyFill="1" applyBorder="1" applyAlignment="1">
      <alignment vertical="center" wrapText="1"/>
    </xf>
    <xf numFmtId="0" fontId="35" fillId="0" borderId="40" xfId="0" applyFont="1" applyFill="1" applyBorder="1" applyAlignment="1">
      <alignment vertical="center" wrapText="1"/>
    </xf>
    <xf numFmtId="0" fontId="32" fillId="0" borderId="14" xfId="0" applyFont="1" applyFill="1" applyBorder="1" applyAlignment="1">
      <alignment horizontal="left" vertical="center" wrapText="1"/>
    </xf>
    <xf numFmtId="0" fontId="32" fillId="0" borderId="2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Border="1"/>
    <xf numFmtId="0" fontId="8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Border="1"/>
    <xf numFmtId="0" fontId="13" fillId="0" borderId="0" xfId="0" applyFont="1" applyBorder="1" applyAlignment="1" applyProtection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indent="10"/>
    </xf>
    <xf numFmtId="0" fontId="3" fillId="0" borderId="0" xfId="0" applyFont="1" applyBorder="1" applyAlignment="1">
      <alignment vertical="center"/>
    </xf>
    <xf numFmtId="0" fontId="51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/>
    <xf numFmtId="0" fontId="0" fillId="0" borderId="14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22" fillId="0" borderId="28" xfId="0" applyFont="1" applyBorder="1" applyAlignment="1">
      <alignment horizontal="left" vertical="center" wrapText="1"/>
    </xf>
    <xf numFmtId="0" fontId="22" fillId="0" borderId="29" xfId="0" applyFont="1" applyBorder="1" applyAlignment="1">
      <alignment horizontal="left" vertical="center" wrapText="1"/>
    </xf>
    <xf numFmtId="0" fontId="51" fillId="0" borderId="13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38" fillId="0" borderId="13" xfId="0" applyFont="1" applyBorder="1" applyAlignment="1">
      <alignment horizontal="left" vertical="center" wrapText="1"/>
    </xf>
    <xf numFmtId="0" fontId="51" fillId="0" borderId="14" xfId="0" applyFont="1" applyBorder="1" applyAlignment="1">
      <alignment vertical="center" wrapText="1"/>
    </xf>
    <xf numFmtId="0" fontId="51" fillId="0" borderId="20" xfId="0" applyFont="1" applyBorder="1" applyAlignment="1">
      <alignment vertical="center" wrapText="1"/>
    </xf>
    <xf numFmtId="0" fontId="30" fillId="6" borderId="13" xfId="0" applyFont="1" applyFill="1" applyBorder="1" applyAlignment="1" applyProtection="1">
      <alignment horizontal="left" vertical="center" wrapText="1"/>
    </xf>
    <xf numFmtId="0" fontId="40" fillId="6" borderId="14" xfId="0" applyFont="1" applyFill="1" applyBorder="1" applyAlignment="1">
      <alignment horizontal="left" wrapText="1"/>
    </xf>
    <xf numFmtId="0" fontId="40" fillId="6" borderId="20" xfId="0" applyFont="1" applyFill="1" applyBorder="1" applyAlignment="1">
      <alignment horizontal="left" wrapText="1"/>
    </xf>
    <xf numFmtId="0" fontId="38" fillId="0" borderId="14" xfId="0" applyFont="1" applyFill="1" applyBorder="1" applyAlignment="1">
      <alignment horizontal="left" vertical="center" wrapText="1"/>
    </xf>
    <xf numFmtId="0" fontId="38" fillId="0" borderId="20" xfId="0" applyFont="1" applyFill="1" applyBorder="1" applyAlignment="1">
      <alignment horizontal="left" vertical="center" wrapText="1"/>
    </xf>
    <xf numFmtId="0" fontId="35" fillId="0" borderId="15" xfId="0" applyFont="1" applyFill="1" applyBorder="1" applyAlignment="1">
      <alignment horizontal="left" vertical="center" wrapText="1"/>
    </xf>
    <xf numFmtId="0" fontId="32" fillId="0" borderId="15" xfId="0" applyFont="1" applyFill="1" applyBorder="1" applyAlignment="1">
      <alignment vertical="center"/>
    </xf>
    <xf numFmtId="0" fontId="32" fillId="0" borderId="40" xfId="0" applyFont="1" applyFill="1" applyBorder="1" applyAlignment="1">
      <alignment vertical="center"/>
    </xf>
    <xf numFmtId="0" fontId="12" fillId="0" borderId="14" xfId="0" applyFont="1" applyFill="1" applyBorder="1" applyAlignment="1">
      <alignment horizontal="left" vertical="center" wrapText="1"/>
    </xf>
    <xf numFmtId="0" fontId="45" fillId="0" borderId="38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51" fillId="0" borderId="30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31" xfId="0" applyFont="1" applyFill="1" applyBorder="1" applyAlignment="1">
      <alignment horizontal="left" vertical="center" wrapText="1"/>
    </xf>
    <xf numFmtId="0" fontId="29" fillId="0" borderId="43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wrapText="1"/>
    </xf>
    <xf numFmtId="0" fontId="29" fillId="0" borderId="45" xfId="0" applyFont="1" applyFill="1" applyBorder="1" applyAlignment="1">
      <alignment horizontal="left" wrapText="1"/>
    </xf>
    <xf numFmtId="0" fontId="31" fillId="0" borderId="23" xfId="0" applyFont="1" applyFill="1" applyBorder="1" applyAlignment="1">
      <alignment horizontal="center" vertical="center" wrapText="1"/>
    </xf>
    <xf numFmtId="0" fontId="40" fillId="0" borderId="24" xfId="0" applyFont="1" applyFill="1" applyBorder="1" applyAlignment="1">
      <alignment horizontal="center" wrapText="1"/>
    </xf>
    <xf numFmtId="0" fontId="40" fillId="0" borderId="25" xfId="0" applyFont="1" applyFill="1" applyBorder="1" applyAlignment="1">
      <alignment horizontal="center" wrapText="1"/>
    </xf>
    <xf numFmtId="49" fontId="35" fillId="0" borderId="18" xfId="0" applyNumberFormat="1" applyFont="1" applyFill="1" applyBorder="1" applyAlignment="1">
      <alignment horizontal="left" wrapText="1"/>
    </xf>
    <xf numFmtId="49" fontId="41" fillId="0" borderId="18" xfId="0" applyNumberFormat="1" applyFont="1" applyBorder="1" applyAlignment="1">
      <alignment horizontal="left" wrapText="1"/>
    </xf>
    <xf numFmtId="49" fontId="41" fillId="0" borderId="55" xfId="0" applyNumberFormat="1" applyFont="1" applyBorder="1" applyAlignment="1">
      <alignment horizontal="left" wrapText="1"/>
    </xf>
    <xf numFmtId="0" fontId="35" fillId="0" borderId="15" xfId="0" applyFont="1" applyFill="1" applyBorder="1" applyAlignment="1">
      <alignment horizontal="left" vertical="center"/>
    </xf>
    <xf numFmtId="0" fontId="35" fillId="0" borderId="40" xfId="0" applyFont="1" applyFill="1" applyBorder="1" applyAlignment="1">
      <alignment horizontal="left" vertical="center"/>
    </xf>
    <xf numFmtId="0" fontId="53" fillId="6" borderId="13" xfId="0" applyFont="1" applyFill="1" applyBorder="1" applyAlignment="1">
      <alignment horizontal="left" vertical="center" wrapText="1"/>
    </xf>
    <xf numFmtId="0" fontId="53" fillId="6" borderId="14" xfId="0" applyFont="1" applyFill="1" applyBorder="1" applyAlignment="1">
      <alignment horizontal="left" wrapText="1"/>
    </xf>
    <xf numFmtId="0" fontId="53" fillId="6" borderId="20" xfId="0" applyFont="1" applyFill="1" applyBorder="1" applyAlignment="1">
      <alignment horizontal="left" wrapText="1"/>
    </xf>
    <xf numFmtId="0" fontId="21" fillId="0" borderId="0" xfId="0" applyFont="1" applyBorder="1" applyAlignment="1">
      <alignment horizontal="left" vertical="center"/>
    </xf>
    <xf numFmtId="0" fontId="54" fillId="0" borderId="0" xfId="0" applyFont="1" applyBorder="1" applyAlignment="1"/>
    <xf numFmtId="0" fontId="35" fillId="0" borderId="50" xfId="0" applyFont="1" applyFill="1" applyBorder="1" applyAlignment="1">
      <alignment horizontal="center" vertical="center"/>
    </xf>
    <xf numFmtId="0" fontId="32" fillId="0" borderId="52" xfId="0" applyFont="1" applyFill="1" applyBorder="1" applyAlignment="1">
      <alignment horizontal="center" vertical="center"/>
    </xf>
    <xf numFmtId="0" fontId="32" fillId="0" borderId="53" xfId="0" applyFont="1" applyFill="1" applyBorder="1" applyAlignment="1">
      <alignment horizontal="center" vertical="center"/>
    </xf>
    <xf numFmtId="0" fontId="35" fillId="0" borderId="18" xfId="0" applyFont="1" applyFill="1" applyBorder="1" applyAlignment="1">
      <alignment vertical="center"/>
    </xf>
    <xf numFmtId="0" fontId="35" fillId="0" borderId="47" xfId="0" applyFont="1" applyFill="1" applyBorder="1" applyAlignment="1">
      <alignment vertical="center"/>
    </xf>
    <xf numFmtId="0" fontId="35" fillId="0" borderId="43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vertical="center"/>
    </xf>
    <xf numFmtId="0" fontId="32" fillId="0" borderId="45" xfId="0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0" fontId="32" fillId="0" borderId="2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45" xfId="0" applyFont="1" applyBorder="1" applyAlignment="1">
      <alignment horizontal="left" vertical="center" wrapText="1"/>
    </xf>
    <xf numFmtId="0" fontId="35" fillId="0" borderId="9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40" xfId="0" applyFont="1" applyFill="1" applyBorder="1" applyAlignment="1">
      <alignment horizontal="center" vertical="center"/>
    </xf>
    <xf numFmtId="0" fontId="22" fillId="0" borderId="15" xfId="0" applyFont="1" applyBorder="1" applyAlignment="1">
      <alignment horizontal="left" vertical="center" wrapText="1"/>
    </xf>
    <xf numFmtId="0" fontId="22" fillId="0" borderId="26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0066"/>
      <color rgb="FFFCD5B4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48"/>
  <sheetViews>
    <sheetView tabSelected="1" view="pageBreakPreview" topLeftCell="C1" zoomScale="50" zoomScaleNormal="50" zoomScaleSheetLayoutView="50" workbookViewId="0">
      <selection activeCell="AD102" sqref="AD102"/>
    </sheetView>
  </sheetViews>
  <sheetFormatPr defaultColWidth="9.6640625" defaultRowHeight="13.2" x14ac:dyDescent="0.25"/>
  <cols>
    <col min="1" max="1" width="39" hidden="1" customWidth="1"/>
    <col min="2" max="2" width="34" hidden="1" customWidth="1"/>
    <col min="3" max="3" width="21.6640625" customWidth="1"/>
    <col min="4" max="4" width="48" hidden="1" customWidth="1"/>
    <col min="5" max="5" width="41.33203125" hidden="1" customWidth="1"/>
    <col min="6" max="6" width="27.44140625" hidden="1" customWidth="1"/>
    <col min="7" max="7" width="22.6640625" hidden="1" customWidth="1"/>
    <col min="8" max="8" width="39" hidden="1" customWidth="1"/>
    <col min="9" max="9" width="26.33203125" hidden="1" customWidth="1"/>
    <col min="10" max="10" width="35" hidden="1" customWidth="1"/>
    <col min="11" max="11" width="25.44140625" hidden="1" customWidth="1"/>
    <col min="12" max="12" width="24.33203125" hidden="1" customWidth="1"/>
    <col min="13" max="13" width="41.6640625" hidden="1" customWidth="1"/>
    <col min="14" max="14" width="24.5546875" hidden="1" customWidth="1"/>
    <col min="15" max="15" width="20.33203125" hidden="1" customWidth="1"/>
    <col min="16" max="17" width="21.5546875" hidden="1" customWidth="1"/>
    <col min="18" max="18" width="21.6640625" hidden="1" customWidth="1"/>
    <col min="19" max="19" width="27.6640625" hidden="1" customWidth="1"/>
    <col min="20" max="20" width="5.44140625" hidden="1" customWidth="1"/>
    <col min="21" max="21" width="22.5546875" hidden="1" customWidth="1"/>
    <col min="22" max="22" width="46.5546875" hidden="1" customWidth="1"/>
    <col min="23" max="23" width="26.6640625" hidden="1" customWidth="1"/>
    <col min="24" max="24" width="30.44140625" hidden="1" customWidth="1"/>
    <col min="25" max="25" width="90" hidden="1" customWidth="1"/>
    <col min="26" max="26" width="26.33203125" customWidth="1"/>
    <col min="27" max="27" width="38.33203125" customWidth="1"/>
    <col min="28" max="28" width="50.6640625" customWidth="1"/>
    <col min="29" max="29" width="53.33203125" customWidth="1"/>
    <col min="30" max="30" width="44" customWidth="1"/>
    <col min="31" max="31" width="0.6640625" hidden="1" customWidth="1"/>
    <col min="32" max="32" width="16.6640625" style="21" hidden="1" customWidth="1"/>
    <col min="33" max="33" width="31.33203125" hidden="1" customWidth="1"/>
    <col min="34" max="34" width="54.5546875" hidden="1" customWidth="1"/>
    <col min="35" max="35" width="53.5546875" hidden="1" customWidth="1"/>
    <col min="36" max="36" width="20.33203125" hidden="1" customWidth="1"/>
    <col min="37" max="37" width="22" hidden="1" customWidth="1"/>
    <col min="38" max="38" width="47" hidden="1" customWidth="1"/>
    <col min="39" max="40" width="23" style="157" customWidth="1"/>
    <col min="41" max="41" width="21.109375" style="157" customWidth="1"/>
    <col min="42" max="42" width="22.5546875" style="1" customWidth="1"/>
    <col min="43" max="43" width="22.77734375" style="1" customWidth="1"/>
    <col min="44" max="44" width="18.33203125" style="1" customWidth="1"/>
    <col min="45" max="46" width="9.6640625" style="1"/>
  </cols>
  <sheetData>
    <row r="1" spans="2:46" ht="109.2" customHeight="1" x14ac:dyDescent="0.4">
      <c r="AC1" s="271" t="s">
        <v>95</v>
      </c>
      <c r="AD1" s="272"/>
      <c r="AE1" s="272"/>
      <c r="AF1" s="272"/>
      <c r="AG1" s="272"/>
      <c r="AH1" s="272"/>
      <c r="AI1" s="272"/>
      <c r="AJ1" s="272"/>
      <c r="AK1" s="272"/>
      <c r="AL1" s="272"/>
      <c r="AM1" s="272"/>
      <c r="AN1" s="272"/>
      <c r="AO1" s="272"/>
    </row>
    <row r="2" spans="2:46" ht="91.95" customHeight="1" x14ac:dyDescent="0.35"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 t="s">
        <v>36</v>
      </c>
      <c r="AC2" s="316" t="s">
        <v>69</v>
      </c>
      <c r="AD2" s="317"/>
      <c r="AE2" s="317"/>
      <c r="AF2" s="317"/>
      <c r="AG2" s="317"/>
      <c r="AH2" s="317"/>
      <c r="AI2" s="317"/>
      <c r="AJ2" s="317"/>
      <c r="AK2" s="317"/>
      <c r="AL2" s="317"/>
      <c r="AM2" s="317"/>
      <c r="AN2" s="317"/>
      <c r="AO2" s="318"/>
    </row>
    <row r="3" spans="2:46" s="2" customFormat="1" ht="22.2" customHeight="1" x14ac:dyDescent="0.4">
      <c r="C3" s="37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273"/>
      <c r="AE3" s="274"/>
      <c r="AF3" s="274"/>
      <c r="AG3" s="39"/>
      <c r="AH3" s="39"/>
      <c r="AI3" s="39"/>
      <c r="AJ3" s="39"/>
      <c r="AK3" s="39"/>
      <c r="AL3" s="39"/>
      <c r="AM3" s="153"/>
      <c r="AN3" s="153"/>
      <c r="AO3" s="154"/>
      <c r="AP3" s="31"/>
      <c r="AQ3" s="31"/>
      <c r="AR3" s="31"/>
      <c r="AS3" s="31"/>
      <c r="AT3" s="31"/>
    </row>
    <row r="4" spans="2:46" s="2" customFormat="1" ht="127.2" customHeight="1" thickBot="1" x14ac:dyDescent="0.45">
      <c r="C4" s="319" t="s">
        <v>68</v>
      </c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320"/>
      <c r="AD4" s="320"/>
      <c r="AE4" s="320"/>
      <c r="AF4" s="320"/>
      <c r="AG4" s="320"/>
      <c r="AH4" s="320"/>
      <c r="AI4" s="320"/>
      <c r="AJ4" s="320"/>
      <c r="AK4" s="320"/>
      <c r="AL4" s="320"/>
      <c r="AM4" s="320"/>
      <c r="AN4" s="320"/>
      <c r="AO4" s="321"/>
      <c r="AP4" s="31"/>
      <c r="AQ4" s="31"/>
      <c r="AR4" s="31"/>
      <c r="AS4" s="31"/>
      <c r="AT4" s="31"/>
    </row>
    <row r="5" spans="2:46" s="23" customFormat="1" ht="50.4" customHeight="1" thickBot="1" x14ac:dyDescent="0.45">
      <c r="B5" s="24"/>
      <c r="C5" s="275" t="s">
        <v>31</v>
      </c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7"/>
      <c r="AE5" s="40"/>
      <c r="AF5" s="41"/>
      <c r="AG5" s="42"/>
      <c r="AH5" s="42"/>
      <c r="AI5" s="42"/>
      <c r="AJ5" s="42"/>
      <c r="AK5" s="42"/>
      <c r="AL5" s="42"/>
      <c r="AM5" s="292" t="s">
        <v>42</v>
      </c>
      <c r="AN5" s="293"/>
      <c r="AO5" s="294"/>
      <c r="AP5" s="429"/>
      <c r="AQ5" s="430"/>
      <c r="AR5" s="430"/>
      <c r="AS5" s="32"/>
      <c r="AT5" s="32"/>
    </row>
    <row r="6" spans="2:46" s="23" customFormat="1" ht="48" customHeight="1" thickBot="1" x14ac:dyDescent="0.35">
      <c r="B6" s="24"/>
      <c r="C6" s="278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79"/>
      <c r="Y6" s="279"/>
      <c r="Z6" s="279"/>
      <c r="AA6" s="279"/>
      <c r="AB6" s="279"/>
      <c r="AC6" s="279"/>
      <c r="AD6" s="280"/>
      <c r="AE6" s="43"/>
      <c r="AF6" s="44" t="s">
        <v>35</v>
      </c>
      <c r="AG6" s="45"/>
      <c r="AH6" s="45"/>
      <c r="AI6" s="45"/>
      <c r="AJ6" s="45"/>
      <c r="AK6" s="45"/>
      <c r="AL6" s="45"/>
      <c r="AM6" s="161" t="s">
        <v>43</v>
      </c>
      <c r="AN6" s="160" t="s">
        <v>44</v>
      </c>
      <c r="AO6" s="233" t="s">
        <v>46</v>
      </c>
      <c r="AP6" s="208"/>
      <c r="AQ6" s="208"/>
      <c r="AR6" s="208"/>
      <c r="AS6" s="32"/>
      <c r="AT6" s="32"/>
    </row>
    <row r="7" spans="2:46" s="23" customFormat="1" ht="48.6" customHeight="1" thickBot="1" x14ac:dyDescent="0.35">
      <c r="B7" s="24"/>
      <c r="C7" s="330" t="s">
        <v>52</v>
      </c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331"/>
      <c r="Q7" s="331"/>
      <c r="R7" s="331"/>
      <c r="S7" s="331"/>
      <c r="T7" s="331"/>
      <c r="U7" s="331"/>
      <c r="V7" s="331"/>
      <c r="W7" s="331"/>
      <c r="X7" s="331"/>
      <c r="Y7" s="331"/>
      <c r="Z7" s="331"/>
      <c r="AA7" s="331"/>
      <c r="AB7" s="331"/>
      <c r="AC7" s="331"/>
      <c r="AD7" s="332"/>
      <c r="AE7" s="167"/>
      <c r="AF7" s="168" t="e">
        <f>AF9+AF10+AF20+AF21+AF22+AF23+#REF!+AF24+AF28+AF34+#REF!+AF63+AF65+AF66+#REF!+#REF!</f>
        <v>#REF!</v>
      </c>
      <c r="AG7" s="168" t="e">
        <f>AG9+AG10+AG20+AG21+AG22+AG23+#REF!+AG24+AG28+AG34+#REF!+AG63+AG65+AG66+#REF!+#REF!</f>
        <v>#REF!</v>
      </c>
      <c r="AH7" s="168" t="e">
        <f>AH9+AH10+AH20+AH21+AH22+AH23+#REF!+AH24+AH28+AH34+#REF!+AH63+AH65+AH66+#REF!+#REF!</f>
        <v>#REF!</v>
      </c>
      <c r="AI7" s="168" t="e">
        <f>AI9+AI10+AI20+AI21+AI22+AI23+#REF!+AI24+AI28+AI34+#REF!+AI63+AI65+AI66+#REF!+#REF!</f>
        <v>#REF!</v>
      </c>
      <c r="AJ7" s="168" t="e">
        <f>AJ9+AJ10+AJ20+AJ21+AJ22+AJ23+#REF!+AJ24+AJ28+AJ34+#REF!+AJ63+AJ65+AJ66+#REF!+#REF!</f>
        <v>#REF!</v>
      </c>
      <c r="AK7" s="168" t="e">
        <f>AK9+AK10+AK20+AK21+AK22+AK23+#REF!+AK24+AK28+AK34+#REF!+AK63+AK65+AK66+#REF!+#REF!</f>
        <v>#REF!</v>
      </c>
      <c r="AL7" s="169" t="e">
        <f>AL9+AL10+AL20+AL21+AL22+AL23+#REF!+AL24+AL28+AL34+#REF!+AL63+AL65+AL66+#REF!+#REF!</f>
        <v>#REF!</v>
      </c>
      <c r="AM7" s="170">
        <f>AM9+AM10+AM20+AM21+AM22+AM23+AM24+AM28+AM34+AM63+AM65+AM66+AM67+AM68+AM69+AM70+AM71</f>
        <v>769765</v>
      </c>
      <c r="AN7" s="169">
        <f>AN9+AN10+AN20+AN21+AN22+AN23+AN24+AN28+AN34+AN63+AN65+AN66+AN67+AN68+AN69+AN70+AN71</f>
        <v>734213</v>
      </c>
      <c r="AO7" s="168">
        <f>AO9+AO10+AO20+AO21+AO22+AO23+AO24+AO28+AO34+AO63+AO65+AO66+AO67+AO68+AO69+AO70+AO71</f>
        <v>724655</v>
      </c>
      <c r="AP7" s="209"/>
      <c r="AQ7" s="208"/>
      <c r="AR7" s="208"/>
      <c r="AS7" s="32"/>
      <c r="AT7" s="32"/>
    </row>
    <row r="8" spans="2:46" s="25" customFormat="1" ht="25.95" customHeight="1" thickBot="1" x14ac:dyDescent="0.35">
      <c r="B8" s="26"/>
      <c r="C8" s="301" t="s">
        <v>0</v>
      </c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302"/>
      <c r="U8" s="302"/>
      <c r="V8" s="302"/>
      <c r="W8" s="302"/>
      <c r="X8" s="302"/>
      <c r="Y8" s="302"/>
      <c r="Z8" s="302"/>
      <c r="AA8" s="302"/>
      <c r="AB8" s="302"/>
      <c r="AC8" s="302"/>
      <c r="AD8" s="303"/>
      <c r="AE8" s="46"/>
      <c r="AF8" s="47" t="s">
        <v>36</v>
      </c>
      <c r="AG8" s="48"/>
      <c r="AH8" s="48"/>
      <c r="AI8" s="48"/>
      <c r="AJ8" s="49"/>
      <c r="AK8" s="49"/>
      <c r="AL8" s="48"/>
      <c r="AM8" s="155"/>
      <c r="AN8" s="155"/>
      <c r="AO8" s="234"/>
      <c r="AP8" s="210"/>
      <c r="AQ8" s="210"/>
      <c r="AR8" s="210"/>
      <c r="AS8" s="27"/>
      <c r="AT8" s="27"/>
    </row>
    <row r="9" spans="2:46" s="25" customFormat="1" ht="51.6" customHeight="1" thickBot="1" x14ac:dyDescent="0.35">
      <c r="B9" s="26"/>
      <c r="C9" s="298" t="s">
        <v>51</v>
      </c>
      <c r="D9" s="299"/>
      <c r="E9" s="299"/>
      <c r="F9" s="299"/>
      <c r="G9" s="299"/>
      <c r="H9" s="299"/>
      <c r="I9" s="299"/>
      <c r="J9" s="299"/>
      <c r="K9" s="299"/>
      <c r="L9" s="299"/>
      <c r="M9" s="299"/>
      <c r="N9" s="299"/>
      <c r="O9" s="299"/>
      <c r="P9" s="299"/>
      <c r="Q9" s="299"/>
      <c r="R9" s="299"/>
      <c r="S9" s="299"/>
      <c r="T9" s="299"/>
      <c r="U9" s="299"/>
      <c r="V9" s="299"/>
      <c r="W9" s="299"/>
      <c r="X9" s="299"/>
      <c r="Y9" s="299"/>
      <c r="Z9" s="299"/>
      <c r="AA9" s="299"/>
      <c r="AB9" s="299"/>
      <c r="AC9" s="299"/>
      <c r="AD9" s="300"/>
      <c r="AE9" s="50"/>
      <c r="AF9" s="51">
        <f>12686+3105</f>
        <v>15791</v>
      </c>
      <c r="AG9" s="52"/>
      <c r="AH9" s="52"/>
      <c r="AI9" s="52"/>
      <c r="AJ9" s="53">
        <v>3188</v>
      </c>
      <c r="AK9" s="54">
        <v>12751</v>
      </c>
      <c r="AL9" s="55"/>
      <c r="AM9" s="172">
        <f>36324+10897+1816</f>
        <v>49037</v>
      </c>
      <c r="AN9" s="172">
        <v>19813</v>
      </c>
      <c r="AO9" s="175">
        <v>9907</v>
      </c>
      <c r="AP9" s="270"/>
      <c r="AQ9" s="210"/>
      <c r="AR9" s="210"/>
      <c r="AS9" s="27"/>
      <c r="AT9" s="27"/>
    </row>
    <row r="10" spans="2:46" s="25" customFormat="1" ht="108" customHeight="1" thickBot="1" x14ac:dyDescent="0.35">
      <c r="B10" s="26"/>
      <c r="C10" s="304" t="s">
        <v>71</v>
      </c>
      <c r="D10" s="305"/>
      <c r="E10" s="305"/>
      <c r="F10" s="305"/>
      <c r="G10" s="305"/>
      <c r="H10" s="305"/>
      <c r="I10" s="305"/>
      <c r="J10" s="305"/>
      <c r="K10" s="305"/>
      <c r="L10" s="305"/>
      <c r="M10" s="305"/>
      <c r="N10" s="305"/>
      <c r="O10" s="305"/>
      <c r="P10" s="305"/>
      <c r="Q10" s="305"/>
      <c r="R10" s="305"/>
      <c r="S10" s="305"/>
      <c r="T10" s="305"/>
      <c r="U10" s="305"/>
      <c r="V10" s="305"/>
      <c r="W10" s="305"/>
      <c r="X10" s="305"/>
      <c r="Y10" s="305"/>
      <c r="Z10" s="305"/>
      <c r="AA10" s="305"/>
      <c r="AB10" s="305"/>
      <c r="AC10" s="305"/>
      <c r="AD10" s="306"/>
      <c r="AE10" s="57"/>
      <c r="AF10" s="58" t="e">
        <f>AF12+AF16+#REF!+#REF!+AF19</f>
        <v>#REF!</v>
      </c>
      <c r="AG10" s="59" t="e">
        <f>AG12+AG16+#REF!+#REF!</f>
        <v>#REF!</v>
      </c>
      <c r="AH10" s="58" t="e">
        <f>AH12+AH16+#REF!+#REF!</f>
        <v>#REF!</v>
      </c>
      <c r="AI10" s="58" t="e">
        <f>AI12+AI16+#REF!+#REF!</f>
        <v>#REF!</v>
      </c>
      <c r="AJ10" s="58" t="e">
        <f>AJ12+AJ16+#REF!+#REF!</f>
        <v>#REF!</v>
      </c>
      <c r="AK10" s="58" t="e">
        <f>AK12+AK16+#REF!+#REF!</f>
        <v>#REF!</v>
      </c>
      <c r="AL10" s="60" t="e">
        <f>AL12+AL16+#REF!+#REF!</f>
        <v>#REF!</v>
      </c>
      <c r="AM10" s="173">
        <f t="shared" ref="AM10:AO10" si="0">AM12+AM16+AM17+AM18+AM19</f>
        <v>386169</v>
      </c>
      <c r="AN10" s="173">
        <f t="shared" si="0"/>
        <v>385641</v>
      </c>
      <c r="AO10" s="235">
        <f t="shared" si="0"/>
        <v>385641</v>
      </c>
      <c r="AP10" s="211"/>
      <c r="AQ10" s="210"/>
      <c r="AR10" s="210"/>
      <c r="AS10" s="27"/>
      <c r="AT10" s="27"/>
    </row>
    <row r="11" spans="2:46" s="25" customFormat="1" ht="24.6" customHeight="1" x14ac:dyDescent="0.3">
      <c r="B11" s="26"/>
      <c r="C11" s="444" t="s">
        <v>1</v>
      </c>
      <c r="D11" s="445"/>
      <c r="E11" s="445"/>
      <c r="F11" s="445"/>
      <c r="G11" s="445"/>
      <c r="H11" s="445"/>
      <c r="I11" s="445"/>
      <c r="J11" s="445"/>
      <c r="K11" s="445"/>
      <c r="L11" s="445"/>
      <c r="M11" s="445"/>
      <c r="N11" s="445"/>
      <c r="O11" s="445"/>
      <c r="P11" s="445"/>
      <c r="Q11" s="445"/>
      <c r="R11" s="445"/>
      <c r="S11" s="445"/>
      <c r="T11" s="445"/>
      <c r="U11" s="445"/>
      <c r="V11" s="445"/>
      <c r="W11" s="445"/>
      <c r="X11" s="445"/>
      <c r="Y11" s="445"/>
      <c r="Z11" s="445"/>
      <c r="AA11" s="445"/>
      <c r="AB11" s="445"/>
      <c r="AC11" s="445"/>
      <c r="AD11" s="446"/>
      <c r="AE11" s="57"/>
      <c r="AF11" s="61"/>
      <c r="AG11" s="62"/>
      <c r="AH11" s="63"/>
      <c r="AI11" s="63"/>
      <c r="AJ11" s="63"/>
      <c r="AK11" s="63"/>
      <c r="AL11" s="64"/>
      <c r="AM11" s="176"/>
      <c r="AN11" s="176"/>
      <c r="AO11" s="236"/>
      <c r="AP11" s="212"/>
      <c r="AQ11" s="210"/>
      <c r="AR11" s="210"/>
      <c r="AS11" s="27"/>
      <c r="AT11" s="27"/>
    </row>
    <row r="12" spans="2:46" s="25" customFormat="1" ht="21" customHeight="1" x14ac:dyDescent="0.3">
      <c r="B12" s="28"/>
      <c r="C12" s="65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310" t="s">
        <v>30</v>
      </c>
      <c r="AA12" s="310"/>
      <c r="AB12" s="310"/>
      <c r="AC12" s="310"/>
      <c r="AD12" s="341"/>
      <c r="AE12" s="67"/>
      <c r="AF12" s="68">
        <f>AF14+AF15</f>
        <v>349662</v>
      </c>
      <c r="AG12" s="69">
        <f t="shared" ref="AG12:AL12" si="1">AG14+AG15</f>
        <v>0</v>
      </c>
      <c r="AH12" s="70">
        <f t="shared" si="1"/>
        <v>0</v>
      </c>
      <c r="AI12" s="70">
        <f t="shared" si="1"/>
        <v>0</v>
      </c>
      <c r="AJ12" s="70">
        <f t="shared" si="1"/>
        <v>10870</v>
      </c>
      <c r="AK12" s="70">
        <f t="shared" si="1"/>
        <v>299092</v>
      </c>
      <c r="AL12" s="71">
        <f t="shared" si="1"/>
        <v>0</v>
      </c>
      <c r="AM12" s="177">
        <f t="shared" ref="AM12" si="2">AM14+AM15</f>
        <v>350050</v>
      </c>
      <c r="AN12" s="177">
        <f>AN14+AN15</f>
        <v>349603</v>
      </c>
      <c r="AO12" s="237">
        <f t="shared" ref="AO12" si="3">AO14+AO15</f>
        <v>349603</v>
      </c>
      <c r="AP12" s="213"/>
      <c r="AQ12" s="210"/>
      <c r="AR12" s="210"/>
      <c r="AS12" s="27"/>
      <c r="AT12" s="27"/>
    </row>
    <row r="13" spans="2:46" s="25" customFormat="1" ht="23.4" customHeight="1" x14ac:dyDescent="0.3">
      <c r="B13" s="28"/>
      <c r="C13" s="65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73"/>
      <c r="AA13" s="335" t="s">
        <v>0</v>
      </c>
      <c r="AB13" s="336"/>
      <c r="AC13" s="336"/>
      <c r="AD13" s="337"/>
      <c r="AE13" s="67"/>
      <c r="AF13" s="74"/>
      <c r="AG13" s="62"/>
      <c r="AH13" s="63"/>
      <c r="AI13" s="63"/>
      <c r="AJ13" s="63"/>
      <c r="AK13" s="63"/>
      <c r="AL13" s="64"/>
      <c r="AM13" s="178"/>
      <c r="AN13" s="178"/>
      <c r="AO13" s="236"/>
      <c r="AP13" s="212"/>
      <c r="AQ13" s="210"/>
      <c r="AR13" s="210"/>
      <c r="AS13" s="27"/>
      <c r="AT13" s="27"/>
    </row>
    <row r="14" spans="2:46" s="25" customFormat="1" ht="26.4" customHeight="1" x14ac:dyDescent="0.3">
      <c r="B14" s="28"/>
      <c r="C14" s="65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73"/>
      <c r="AA14" s="310" t="s">
        <v>29</v>
      </c>
      <c r="AB14" s="333"/>
      <c r="AC14" s="333"/>
      <c r="AD14" s="334"/>
      <c r="AE14" s="57"/>
      <c r="AF14" s="68">
        <v>270516</v>
      </c>
      <c r="AG14" s="62"/>
      <c r="AH14" s="63"/>
      <c r="AI14" s="63"/>
      <c r="AJ14" s="75">
        <v>8086</v>
      </c>
      <c r="AK14" s="76">
        <v>228791</v>
      </c>
      <c r="AL14" s="64"/>
      <c r="AM14" s="179">
        <f>274011+1020+19</f>
        <v>275050</v>
      </c>
      <c r="AN14" s="179">
        <v>274011</v>
      </c>
      <c r="AO14" s="238">
        <v>274011</v>
      </c>
      <c r="AP14" s="212"/>
      <c r="AQ14" s="210"/>
      <c r="AR14" s="210"/>
      <c r="AS14" s="27"/>
      <c r="AT14" s="27"/>
    </row>
    <row r="15" spans="2:46" s="25" customFormat="1" ht="27.6" customHeight="1" x14ac:dyDescent="0.3">
      <c r="B15" s="28"/>
      <c r="C15" s="65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73"/>
      <c r="AA15" s="310" t="s">
        <v>33</v>
      </c>
      <c r="AB15" s="333"/>
      <c r="AC15" s="333"/>
      <c r="AD15" s="334"/>
      <c r="AE15" s="57"/>
      <c r="AF15" s="68">
        <v>79146</v>
      </c>
      <c r="AG15" s="62"/>
      <c r="AH15" s="63"/>
      <c r="AI15" s="63"/>
      <c r="AJ15" s="75">
        <v>2784</v>
      </c>
      <c r="AK15" s="76">
        <v>70301</v>
      </c>
      <c r="AL15" s="64"/>
      <c r="AM15" s="177">
        <f>75592-360-232</f>
        <v>75000</v>
      </c>
      <c r="AN15" s="177">
        <v>75592</v>
      </c>
      <c r="AO15" s="237">
        <v>75592</v>
      </c>
      <c r="AP15" s="212"/>
      <c r="AQ15" s="210"/>
      <c r="AR15" s="210"/>
      <c r="AS15" s="27"/>
      <c r="AT15" s="27"/>
    </row>
    <row r="16" spans="2:46" s="25" customFormat="1" ht="27" customHeight="1" x14ac:dyDescent="0.3">
      <c r="B16" s="28"/>
      <c r="C16" s="65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310" t="s">
        <v>6</v>
      </c>
      <c r="AA16" s="333"/>
      <c r="AB16" s="333"/>
      <c r="AC16" s="333"/>
      <c r="AD16" s="334"/>
      <c r="AE16" s="57"/>
      <c r="AF16" s="68">
        <v>11855</v>
      </c>
      <c r="AG16" s="62"/>
      <c r="AH16" s="63"/>
      <c r="AI16" s="63"/>
      <c r="AJ16" s="75">
        <v>293</v>
      </c>
      <c r="AK16" s="76">
        <v>11014</v>
      </c>
      <c r="AL16" s="64"/>
      <c r="AM16" s="177">
        <f>13565+55+26</f>
        <v>13646</v>
      </c>
      <c r="AN16" s="180">
        <v>13565</v>
      </c>
      <c r="AO16" s="239">
        <v>13565</v>
      </c>
      <c r="AP16" s="212"/>
      <c r="AQ16" s="210"/>
      <c r="AR16" s="210"/>
      <c r="AS16" s="27"/>
      <c r="AT16" s="27"/>
    </row>
    <row r="17" spans="1:46" s="25" customFormat="1" ht="34.200000000000003" customHeight="1" x14ac:dyDescent="0.3">
      <c r="B17" s="28"/>
      <c r="C17" s="77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405" t="s">
        <v>45</v>
      </c>
      <c r="AA17" s="447"/>
      <c r="AB17" s="447"/>
      <c r="AC17" s="447"/>
      <c r="AD17" s="448"/>
      <c r="AE17" s="57"/>
      <c r="AF17" s="79"/>
      <c r="AG17" s="80"/>
      <c r="AH17" s="49"/>
      <c r="AI17" s="49"/>
      <c r="AJ17" s="81"/>
      <c r="AK17" s="82"/>
      <c r="AL17" s="83"/>
      <c r="AM17" s="181">
        <v>18358</v>
      </c>
      <c r="AN17" s="182">
        <v>18358</v>
      </c>
      <c r="AO17" s="239">
        <v>18358</v>
      </c>
      <c r="AP17" s="210"/>
      <c r="AQ17" s="210"/>
      <c r="AR17" s="210"/>
      <c r="AS17" s="27"/>
      <c r="AT17" s="27"/>
    </row>
    <row r="18" spans="1:46" s="25" customFormat="1" ht="34.200000000000003" customHeight="1" x14ac:dyDescent="0.3">
      <c r="B18" s="28"/>
      <c r="C18" s="84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342" t="s">
        <v>61</v>
      </c>
      <c r="AA18" s="343"/>
      <c r="AB18" s="343"/>
      <c r="AC18" s="343"/>
      <c r="AD18" s="344"/>
      <c r="AE18" s="57"/>
      <c r="AF18" s="79"/>
      <c r="AG18" s="80"/>
      <c r="AH18" s="49"/>
      <c r="AI18" s="49"/>
      <c r="AJ18" s="81"/>
      <c r="AK18" s="82"/>
      <c r="AL18" s="83"/>
      <c r="AM18" s="181">
        <v>1150</v>
      </c>
      <c r="AN18" s="182">
        <v>1150</v>
      </c>
      <c r="AO18" s="240">
        <v>1150</v>
      </c>
      <c r="AP18" s="210"/>
      <c r="AQ18" s="210"/>
      <c r="AR18" s="210"/>
      <c r="AS18" s="27"/>
      <c r="AT18" s="27"/>
    </row>
    <row r="19" spans="1:46" s="25" customFormat="1" ht="30" customHeight="1" thickBot="1" x14ac:dyDescent="0.35">
      <c r="B19" s="28"/>
      <c r="C19" s="85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441" t="s">
        <v>41</v>
      </c>
      <c r="AA19" s="442"/>
      <c r="AB19" s="442"/>
      <c r="AC19" s="442"/>
      <c r="AD19" s="443"/>
      <c r="AE19" s="87"/>
      <c r="AF19" s="88">
        <v>2738</v>
      </c>
      <c r="AG19" s="49"/>
      <c r="AH19" s="49"/>
      <c r="AI19" s="49"/>
      <c r="AJ19" s="89"/>
      <c r="AK19" s="90"/>
      <c r="AL19" s="83"/>
      <c r="AM19" s="181">
        <v>2965</v>
      </c>
      <c r="AN19" s="181">
        <v>2965</v>
      </c>
      <c r="AO19" s="241">
        <v>2965</v>
      </c>
      <c r="AP19" s="210"/>
      <c r="AQ19" s="210"/>
      <c r="AR19" s="210"/>
      <c r="AS19" s="27"/>
      <c r="AT19" s="27"/>
    </row>
    <row r="20" spans="1:46" s="25" customFormat="1" ht="33.6" customHeight="1" thickBot="1" x14ac:dyDescent="0.35">
      <c r="B20" s="26"/>
      <c r="C20" s="298" t="s">
        <v>49</v>
      </c>
      <c r="D20" s="439"/>
      <c r="E20" s="439"/>
      <c r="F20" s="439"/>
      <c r="G20" s="439"/>
      <c r="H20" s="439"/>
      <c r="I20" s="439"/>
      <c r="J20" s="439"/>
      <c r="K20" s="439"/>
      <c r="L20" s="439"/>
      <c r="M20" s="439"/>
      <c r="N20" s="439"/>
      <c r="O20" s="439"/>
      <c r="P20" s="439"/>
      <c r="Q20" s="439"/>
      <c r="R20" s="439"/>
      <c r="S20" s="439"/>
      <c r="T20" s="439"/>
      <c r="U20" s="439"/>
      <c r="V20" s="439"/>
      <c r="W20" s="439"/>
      <c r="X20" s="439"/>
      <c r="Y20" s="439"/>
      <c r="Z20" s="439"/>
      <c r="AA20" s="439"/>
      <c r="AB20" s="439"/>
      <c r="AC20" s="439"/>
      <c r="AD20" s="440"/>
      <c r="AE20" s="50"/>
      <c r="AF20" s="51">
        <f>2907+569</f>
        <v>3476</v>
      </c>
      <c r="AG20" s="52"/>
      <c r="AH20" s="52"/>
      <c r="AI20" s="52"/>
      <c r="AJ20" s="91"/>
      <c r="AK20" s="91"/>
      <c r="AL20" s="52"/>
      <c r="AM20" s="172">
        <v>3773</v>
      </c>
      <c r="AN20" s="172">
        <v>3773</v>
      </c>
      <c r="AO20" s="242">
        <v>3773</v>
      </c>
      <c r="AP20" s="210"/>
      <c r="AQ20" s="210"/>
      <c r="AR20" s="210"/>
      <c r="AS20" s="27"/>
      <c r="AT20" s="27"/>
    </row>
    <row r="21" spans="1:46" s="25" customFormat="1" ht="48.6" customHeight="1" thickBot="1" x14ac:dyDescent="0.35">
      <c r="A21" s="27"/>
      <c r="B21" s="27"/>
      <c r="C21" s="415" t="s">
        <v>65</v>
      </c>
      <c r="D21" s="437"/>
      <c r="E21" s="437"/>
      <c r="F21" s="437"/>
      <c r="G21" s="437"/>
      <c r="H21" s="437"/>
      <c r="I21" s="437"/>
      <c r="J21" s="437"/>
      <c r="K21" s="437"/>
      <c r="L21" s="437"/>
      <c r="M21" s="437"/>
      <c r="N21" s="437"/>
      <c r="O21" s="437"/>
      <c r="P21" s="437"/>
      <c r="Q21" s="437"/>
      <c r="R21" s="437"/>
      <c r="S21" s="437"/>
      <c r="T21" s="437"/>
      <c r="U21" s="437"/>
      <c r="V21" s="437"/>
      <c r="W21" s="437"/>
      <c r="X21" s="437"/>
      <c r="Y21" s="437"/>
      <c r="Z21" s="437"/>
      <c r="AA21" s="437"/>
      <c r="AB21" s="437"/>
      <c r="AC21" s="437"/>
      <c r="AD21" s="438"/>
      <c r="AE21" s="57"/>
      <c r="AF21" s="92">
        <v>1922</v>
      </c>
      <c r="AG21" s="48"/>
      <c r="AH21" s="48"/>
      <c r="AI21" s="48"/>
      <c r="AJ21" s="93"/>
      <c r="AK21" s="93"/>
      <c r="AL21" s="48"/>
      <c r="AM21" s="178">
        <v>2195</v>
      </c>
      <c r="AN21" s="178">
        <v>2195</v>
      </c>
      <c r="AO21" s="243">
        <v>2195</v>
      </c>
      <c r="AP21" s="210"/>
      <c r="AQ21" s="210"/>
      <c r="AR21" s="210"/>
      <c r="AS21" s="27"/>
      <c r="AT21" s="27"/>
    </row>
    <row r="22" spans="1:46" s="25" customFormat="1" ht="50.4" customHeight="1" thickBot="1" x14ac:dyDescent="0.35">
      <c r="C22" s="298" t="s">
        <v>50</v>
      </c>
      <c r="D22" s="439"/>
      <c r="E22" s="439"/>
      <c r="F22" s="439"/>
      <c r="G22" s="439"/>
      <c r="H22" s="439"/>
      <c r="I22" s="439"/>
      <c r="J22" s="439"/>
      <c r="K22" s="439"/>
      <c r="L22" s="439"/>
      <c r="M22" s="439"/>
      <c r="N22" s="439"/>
      <c r="O22" s="439"/>
      <c r="P22" s="439"/>
      <c r="Q22" s="439"/>
      <c r="R22" s="439"/>
      <c r="S22" s="439"/>
      <c r="T22" s="439"/>
      <c r="U22" s="439"/>
      <c r="V22" s="439"/>
      <c r="W22" s="439"/>
      <c r="X22" s="439"/>
      <c r="Y22" s="439"/>
      <c r="Z22" s="439"/>
      <c r="AA22" s="439"/>
      <c r="AB22" s="439"/>
      <c r="AC22" s="439"/>
      <c r="AD22" s="440"/>
      <c r="AE22" s="94"/>
      <c r="AF22" s="51">
        <v>1473</v>
      </c>
      <c r="AG22" s="52"/>
      <c r="AH22" s="52"/>
      <c r="AI22" s="52"/>
      <c r="AJ22" s="95">
        <v>248</v>
      </c>
      <c r="AK22" s="54">
        <v>1284</v>
      </c>
      <c r="AL22" s="52"/>
      <c r="AM22" s="172">
        <v>1609</v>
      </c>
      <c r="AN22" s="172">
        <v>1601</v>
      </c>
      <c r="AO22" s="242">
        <v>1602</v>
      </c>
      <c r="AP22" s="210"/>
      <c r="AQ22" s="210"/>
      <c r="AR22" s="210"/>
      <c r="AS22" s="27"/>
      <c r="AT22" s="27"/>
    </row>
    <row r="23" spans="1:46" s="25" customFormat="1" ht="51.6" customHeight="1" thickBot="1" x14ac:dyDescent="0.35">
      <c r="C23" s="298" t="s">
        <v>59</v>
      </c>
      <c r="D23" s="439"/>
      <c r="E23" s="439"/>
      <c r="F23" s="439"/>
      <c r="G23" s="439"/>
      <c r="H23" s="439"/>
      <c r="I23" s="439"/>
      <c r="J23" s="439"/>
      <c r="K23" s="439"/>
      <c r="L23" s="439"/>
      <c r="M23" s="439"/>
      <c r="N23" s="439"/>
      <c r="O23" s="439"/>
      <c r="P23" s="439"/>
      <c r="Q23" s="439"/>
      <c r="R23" s="439"/>
      <c r="S23" s="439"/>
      <c r="T23" s="439"/>
      <c r="U23" s="439"/>
      <c r="V23" s="439"/>
      <c r="W23" s="439"/>
      <c r="X23" s="439"/>
      <c r="Y23" s="439"/>
      <c r="Z23" s="439"/>
      <c r="AA23" s="439"/>
      <c r="AB23" s="439"/>
      <c r="AC23" s="439"/>
      <c r="AD23" s="440"/>
      <c r="AE23" s="94"/>
      <c r="AF23" s="51">
        <f>74-7</f>
        <v>67</v>
      </c>
      <c r="AG23" s="52"/>
      <c r="AH23" s="52"/>
      <c r="AI23" s="52"/>
      <c r="AJ23" s="91"/>
      <c r="AK23" s="91"/>
      <c r="AL23" s="52"/>
      <c r="AM23" s="183">
        <v>69</v>
      </c>
      <c r="AN23" s="183">
        <v>69</v>
      </c>
      <c r="AO23" s="244">
        <v>69</v>
      </c>
      <c r="AP23" s="210"/>
      <c r="AQ23" s="210"/>
      <c r="AR23" s="210"/>
      <c r="AS23" s="27"/>
      <c r="AT23" s="27"/>
    </row>
    <row r="24" spans="1:46" s="25" customFormat="1" ht="50.4" customHeight="1" thickBot="1" x14ac:dyDescent="0.35">
      <c r="C24" s="298" t="s">
        <v>48</v>
      </c>
      <c r="D24" s="439"/>
      <c r="E24" s="439"/>
      <c r="F24" s="439"/>
      <c r="G24" s="439"/>
      <c r="H24" s="439"/>
      <c r="I24" s="439"/>
      <c r="J24" s="439"/>
      <c r="K24" s="439"/>
      <c r="L24" s="439"/>
      <c r="M24" s="439"/>
      <c r="N24" s="439"/>
      <c r="O24" s="439"/>
      <c r="P24" s="439"/>
      <c r="Q24" s="439"/>
      <c r="R24" s="439"/>
      <c r="S24" s="439"/>
      <c r="T24" s="439"/>
      <c r="U24" s="439"/>
      <c r="V24" s="439"/>
      <c r="W24" s="439"/>
      <c r="X24" s="439"/>
      <c r="Y24" s="439"/>
      <c r="Z24" s="439"/>
      <c r="AA24" s="439"/>
      <c r="AB24" s="439"/>
      <c r="AC24" s="439"/>
      <c r="AD24" s="440"/>
      <c r="AE24" s="94"/>
      <c r="AF24" s="51">
        <f>AF26+AF27</f>
        <v>24163</v>
      </c>
      <c r="AG24" s="96">
        <f t="shared" ref="AG24:AL24" si="4">AG26+AG27</f>
        <v>0</v>
      </c>
      <c r="AH24" s="51">
        <f t="shared" si="4"/>
        <v>0</v>
      </c>
      <c r="AI24" s="51">
        <f t="shared" si="4"/>
        <v>0</v>
      </c>
      <c r="AJ24" s="51">
        <f t="shared" si="4"/>
        <v>0</v>
      </c>
      <c r="AK24" s="51">
        <f t="shared" si="4"/>
        <v>0</v>
      </c>
      <c r="AL24" s="56">
        <f t="shared" si="4"/>
        <v>0</v>
      </c>
      <c r="AM24" s="172">
        <f t="shared" ref="AM24" si="5">AM26+AM27</f>
        <v>21211</v>
      </c>
      <c r="AN24" s="172">
        <f t="shared" ref="AN24" si="6">AN26+AN27</f>
        <v>21896</v>
      </c>
      <c r="AO24" s="175">
        <f t="shared" ref="AO24" si="7">AO26+AO27</f>
        <v>22627</v>
      </c>
      <c r="AP24" s="210"/>
      <c r="AQ24" s="210"/>
      <c r="AR24" s="210"/>
      <c r="AS24" s="27"/>
      <c r="AT24" s="27"/>
    </row>
    <row r="25" spans="1:46" s="25" customFormat="1" ht="24" customHeight="1" x14ac:dyDescent="0.3">
      <c r="C25" s="431" t="s">
        <v>1</v>
      </c>
      <c r="D25" s="432"/>
      <c r="E25" s="432"/>
      <c r="F25" s="432"/>
      <c r="G25" s="432"/>
      <c r="H25" s="432"/>
      <c r="I25" s="432"/>
      <c r="J25" s="432"/>
      <c r="K25" s="432"/>
      <c r="L25" s="432"/>
      <c r="M25" s="432"/>
      <c r="N25" s="432"/>
      <c r="O25" s="432"/>
      <c r="P25" s="432"/>
      <c r="Q25" s="432"/>
      <c r="R25" s="432"/>
      <c r="S25" s="432"/>
      <c r="T25" s="432"/>
      <c r="U25" s="432"/>
      <c r="V25" s="432"/>
      <c r="W25" s="432"/>
      <c r="X25" s="432"/>
      <c r="Y25" s="432"/>
      <c r="Z25" s="432"/>
      <c r="AA25" s="432"/>
      <c r="AB25" s="432"/>
      <c r="AC25" s="432"/>
      <c r="AD25" s="433"/>
      <c r="AE25" s="97"/>
      <c r="AF25" s="98"/>
      <c r="AG25" s="99"/>
      <c r="AH25" s="99"/>
      <c r="AI25" s="99"/>
      <c r="AJ25" s="100"/>
      <c r="AK25" s="100"/>
      <c r="AL25" s="99"/>
      <c r="AM25" s="176"/>
      <c r="AN25" s="176"/>
      <c r="AO25" s="245"/>
      <c r="AP25" s="210"/>
      <c r="AQ25" s="210"/>
      <c r="AR25" s="210"/>
      <c r="AS25" s="27"/>
      <c r="AT25" s="27"/>
    </row>
    <row r="26" spans="1:46" s="25" customFormat="1" ht="30" customHeight="1" x14ac:dyDescent="0.3">
      <c r="C26" s="101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281" t="s">
        <v>4</v>
      </c>
      <c r="AA26" s="281"/>
      <c r="AB26" s="281"/>
      <c r="AC26" s="281"/>
      <c r="AD26" s="282"/>
      <c r="AE26" s="103"/>
      <c r="AF26" s="68">
        <f>24300-1989</f>
        <v>22311</v>
      </c>
      <c r="AG26" s="48"/>
      <c r="AH26" s="48"/>
      <c r="AI26" s="48"/>
      <c r="AJ26" s="63"/>
      <c r="AK26" s="63"/>
      <c r="AL26" s="48"/>
      <c r="AM26" s="177">
        <v>19062</v>
      </c>
      <c r="AN26" s="177">
        <v>19747</v>
      </c>
      <c r="AO26" s="246">
        <v>20478</v>
      </c>
      <c r="AP26" s="210"/>
      <c r="AQ26" s="210"/>
      <c r="AR26" s="210"/>
      <c r="AS26" s="27"/>
      <c r="AT26" s="27"/>
    </row>
    <row r="27" spans="1:46" s="25" customFormat="1" ht="31.2" customHeight="1" thickBot="1" x14ac:dyDescent="0.35">
      <c r="C27" s="104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434" t="s">
        <v>5</v>
      </c>
      <c r="AA27" s="434"/>
      <c r="AB27" s="434"/>
      <c r="AC27" s="434"/>
      <c r="AD27" s="435"/>
      <c r="AE27" s="106"/>
      <c r="AF27" s="107">
        <v>1852</v>
      </c>
      <c r="AG27" s="108"/>
      <c r="AH27" s="108"/>
      <c r="AI27" s="108"/>
      <c r="AJ27" s="109"/>
      <c r="AK27" s="109"/>
      <c r="AL27" s="108"/>
      <c r="AM27" s="184">
        <v>2149</v>
      </c>
      <c r="AN27" s="184">
        <v>2149</v>
      </c>
      <c r="AO27" s="247">
        <v>2149</v>
      </c>
      <c r="AP27" s="210"/>
      <c r="AQ27" s="210"/>
      <c r="AR27" s="210"/>
      <c r="AS27" s="27"/>
      <c r="AT27" s="27"/>
    </row>
    <row r="28" spans="1:46" s="25" customFormat="1" ht="54" customHeight="1" thickBot="1" x14ac:dyDescent="0.35">
      <c r="C28" s="338" t="s">
        <v>60</v>
      </c>
      <c r="D28" s="339"/>
      <c r="E28" s="339"/>
      <c r="F28" s="339"/>
      <c r="G28" s="339"/>
      <c r="H28" s="339"/>
      <c r="I28" s="339"/>
      <c r="J28" s="339"/>
      <c r="K28" s="339"/>
      <c r="L28" s="339"/>
      <c r="M28" s="339"/>
      <c r="N28" s="339"/>
      <c r="O28" s="339"/>
      <c r="P28" s="339"/>
      <c r="Q28" s="339"/>
      <c r="R28" s="339"/>
      <c r="S28" s="339"/>
      <c r="T28" s="339"/>
      <c r="U28" s="339"/>
      <c r="V28" s="339"/>
      <c r="W28" s="339"/>
      <c r="X28" s="339"/>
      <c r="Y28" s="339"/>
      <c r="Z28" s="339"/>
      <c r="AA28" s="339"/>
      <c r="AB28" s="339"/>
      <c r="AC28" s="339"/>
      <c r="AD28" s="340"/>
      <c r="AE28" s="94"/>
      <c r="AF28" s="51">
        <f>AF30+AF31+AF32</f>
        <v>21692</v>
      </c>
      <c r="AG28" s="96">
        <f t="shared" ref="AG28:AL28" si="8">AG30+AG31+AG32</f>
        <v>0</v>
      </c>
      <c r="AH28" s="51">
        <f t="shared" si="8"/>
        <v>0</v>
      </c>
      <c r="AI28" s="51">
        <f t="shared" si="8"/>
        <v>0</v>
      </c>
      <c r="AJ28" s="51">
        <f t="shared" si="8"/>
        <v>0</v>
      </c>
      <c r="AK28" s="51">
        <f t="shared" si="8"/>
        <v>0</v>
      </c>
      <c r="AL28" s="56">
        <f t="shared" si="8"/>
        <v>0</v>
      </c>
      <c r="AM28" s="172">
        <f t="shared" ref="AM28" si="9">AM30+AM31+AM32</f>
        <v>18675</v>
      </c>
      <c r="AN28" s="172">
        <f t="shared" ref="AN28" si="10">AN30+AN31+AN32</f>
        <v>18675</v>
      </c>
      <c r="AO28" s="242">
        <f>AO30+AO31+AO32</f>
        <v>18675</v>
      </c>
      <c r="AP28" s="210"/>
      <c r="AQ28" s="210"/>
      <c r="AR28" s="210"/>
      <c r="AS28" s="27"/>
      <c r="AT28" s="27"/>
    </row>
    <row r="29" spans="1:46" s="25" customFormat="1" ht="36.6" customHeight="1" x14ac:dyDescent="0.3">
      <c r="C29" s="431" t="s">
        <v>1</v>
      </c>
      <c r="D29" s="432"/>
      <c r="E29" s="432"/>
      <c r="F29" s="432"/>
      <c r="G29" s="432"/>
      <c r="H29" s="432"/>
      <c r="I29" s="432"/>
      <c r="J29" s="432"/>
      <c r="K29" s="432"/>
      <c r="L29" s="432"/>
      <c r="M29" s="432"/>
      <c r="N29" s="432"/>
      <c r="O29" s="432"/>
      <c r="P29" s="432"/>
      <c r="Q29" s="432"/>
      <c r="R29" s="432"/>
      <c r="S29" s="432"/>
      <c r="T29" s="432"/>
      <c r="U29" s="432"/>
      <c r="V29" s="432"/>
      <c r="W29" s="432"/>
      <c r="X29" s="432"/>
      <c r="Y29" s="432"/>
      <c r="Z29" s="432"/>
      <c r="AA29" s="432"/>
      <c r="AB29" s="432"/>
      <c r="AC29" s="432"/>
      <c r="AD29" s="433"/>
      <c r="AE29" s="97"/>
      <c r="AF29" s="98"/>
      <c r="AG29" s="110"/>
      <c r="AH29" s="100"/>
      <c r="AI29" s="100"/>
      <c r="AJ29" s="100"/>
      <c r="AK29" s="100"/>
      <c r="AL29" s="111"/>
      <c r="AM29" s="176"/>
      <c r="AN29" s="176"/>
      <c r="AO29" s="245"/>
      <c r="AP29" s="210"/>
      <c r="AQ29" s="210"/>
      <c r="AR29" s="210"/>
      <c r="AS29" s="27"/>
      <c r="AT29" s="27"/>
    </row>
    <row r="30" spans="1:46" s="25" customFormat="1" ht="42" customHeight="1" x14ac:dyDescent="0.3">
      <c r="C30" s="11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358" t="s">
        <v>27</v>
      </c>
      <c r="AA30" s="358"/>
      <c r="AB30" s="358"/>
      <c r="AC30" s="358"/>
      <c r="AD30" s="359"/>
      <c r="AE30" s="103"/>
      <c r="AF30" s="68">
        <f>20917-194</f>
        <v>20723</v>
      </c>
      <c r="AG30" s="62"/>
      <c r="AH30" s="63"/>
      <c r="AI30" s="63"/>
      <c r="AJ30" s="63"/>
      <c r="AK30" s="63"/>
      <c r="AL30" s="64"/>
      <c r="AM30" s="177">
        <v>17642</v>
      </c>
      <c r="AN30" s="177">
        <v>17642</v>
      </c>
      <c r="AO30" s="246">
        <v>17642</v>
      </c>
      <c r="AP30" s="210"/>
      <c r="AQ30" s="210"/>
      <c r="AR30" s="210"/>
      <c r="AS30" s="27"/>
      <c r="AT30" s="27"/>
    </row>
    <row r="31" spans="1:46" s="25" customFormat="1" ht="68.400000000000006" customHeight="1" x14ac:dyDescent="0.3">
      <c r="C31" s="113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362" t="s">
        <v>32</v>
      </c>
      <c r="AA31" s="362"/>
      <c r="AB31" s="362"/>
      <c r="AC31" s="362"/>
      <c r="AD31" s="363"/>
      <c r="AE31" s="103"/>
      <c r="AF31" s="115">
        <f>778-16</f>
        <v>762</v>
      </c>
      <c r="AG31" s="80"/>
      <c r="AH31" s="49"/>
      <c r="AI31" s="49"/>
      <c r="AJ31" s="49"/>
      <c r="AK31" s="49"/>
      <c r="AL31" s="83"/>
      <c r="AM31" s="181">
        <v>857</v>
      </c>
      <c r="AN31" s="181">
        <v>857</v>
      </c>
      <c r="AO31" s="246">
        <v>857</v>
      </c>
      <c r="AP31" s="210"/>
      <c r="AQ31" s="210"/>
      <c r="AR31" s="210"/>
      <c r="AS31" s="27"/>
      <c r="AT31" s="27"/>
    </row>
    <row r="32" spans="1:46" s="25" customFormat="1" ht="47.4" customHeight="1" thickBot="1" x14ac:dyDescent="0.35">
      <c r="C32" s="116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360" t="s">
        <v>28</v>
      </c>
      <c r="AA32" s="360"/>
      <c r="AB32" s="360"/>
      <c r="AC32" s="360"/>
      <c r="AD32" s="361"/>
      <c r="AE32" s="117"/>
      <c r="AF32" s="118">
        <f>209-2</f>
        <v>207</v>
      </c>
      <c r="AG32" s="109"/>
      <c r="AH32" s="109"/>
      <c r="AI32" s="109"/>
      <c r="AJ32" s="109"/>
      <c r="AK32" s="109"/>
      <c r="AL32" s="119"/>
      <c r="AM32" s="185">
        <v>176</v>
      </c>
      <c r="AN32" s="184">
        <v>176</v>
      </c>
      <c r="AO32" s="247">
        <v>176</v>
      </c>
      <c r="AP32" s="210"/>
      <c r="AQ32" s="210"/>
      <c r="AR32" s="210"/>
      <c r="AS32" s="27"/>
      <c r="AT32" s="27"/>
    </row>
    <row r="33" spans="3:46" ht="123" hidden="1" customHeight="1" thickBot="1" x14ac:dyDescent="0.65">
      <c r="C33" s="436"/>
      <c r="D33" s="437"/>
      <c r="E33" s="437"/>
      <c r="F33" s="437"/>
      <c r="G33" s="437"/>
      <c r="H33" s="437"/>
      <c r="I33" s="437"/>
      <c r="J33" s="437"/>
      <c r="K33" s="437"/>
      <c r="L33" s="437"/>
      <c r="M33" s="437"/>
      <c r="N33" s="437"/>
      <c r="O33" s="437"/>
      <c r="P33" s="437"/>
      <c r="Q33" s="437"/>
      <c r="R33" s="437"/>
      <c r="S33" s="437"/>
      <c r="T33" s="437"/>
      <c r="U33" s="437"/>
      <c r="V33" s="437"/>
      <c r="W33" s="437"/>
      <c r="X33" s="437"/>
      <c r="Y33" s="437"/>
      <c r="Z33" s="437"/>
      <c r="AA33" s="437"/>
      <c r="AB33" s="437"/>
      <c r="AC33" s="437"/>
      <c r="AD33" s="438"/>
      <c r="AE33" s="120"/>
      <c r="AF33" s="121"/>
      <c r="AG33" s="122"/>
      <c r="AH33" s="122"/>
      <c r="AI33" s="122"/>
      <c r="AJ33" s="123"/>
      <c r="AK33" s="123"/>
      <c r="AL33" s="122"/>
      <c r="AM33" s="178"/>
      <c r="AN33" s="178"/>
      <c r="AO33" s="248"/>
      <c r="AP33" s="214"/>
      <c r="AQ33" s="214"/>
      <c r="AR33" s="214"/>
    </row>
    <row r="34" spans="3:46" s="25" customFormat="1" ht="89.4" customHeight="1" thickBot="1" x14ac:dyDescent="0.35">
      <c r="C34" s="338" t="s">
        <v>62</v>
      </c>
      <c r="D34" s="339"/>
      <c r="E34" s="339"/>
      <c r="F34" s="339"/>
      <c r="G34" s="339"/>
      <c r="H34" s="339"/>
      <c r="I34" s="339"/>
      <c r="J34" s="339"/>
      <c r="K34" s="339"/>
      <c r="L34" s="339"/>
      <c r="M34" s="339"/>
      <c r="N34" s="339"/>
      <c r="O34" s="339"/>
      <c r="P34" s="339"/>
      <c r="Q34" s="339"/>
      <c r="R34" s="339"/>
      <c r="S34" s="339"/>
      <c r="T34" s="339"/>
      <c r="U34" s="339"/>
      <c r="V34" s="339"/>
      <c r="W34" s="339"/>
      <c r="X34" s="339"/>
      <c r="Y34" s="339"/>
      <c r="Z34" s="339"/>
      <c r="AA34" s="339"/>
      <c r="AB34" s="339"/>
      <c r="AC34" s="339"/>
      <c r="AD34" s="340"/>
      <c r="AE34" s="94"/>
      <c r="AF34" s="51" t="e">
        <f t="shared" ref="AF34:AL34" si="11">AF36+AF40</f>
        <v>#REF!</v>
      </c>
      <c r="AG34" s="96" t="e">
        <f t="shared" si="11"/>
        <v>#REF!</v>
      </c>
      <c r="AH34" s="51" t="e">
        <f t="shared" si="11"/>
        <v>#REF!</v>
      </c>
      <c r="AI34" s="51" t="e">
        <f t="shared" si="11"/>
        <v>#REF!</v>
      </c>
      <c r="AJ34" s="51" t="e">
        <f t="shared" si="11"/>
        <v>#REF!</v>
      </c>
      <c r="AK34" s="51" t="e">
        <f t="shared" si="11"/>
        <v>#REF!</v>
      </c>
      <c r="AL34" s="56" t="e">
        <f t="shared" si="11"/>
        <v>#REF!</v>
      </c>
      <c r="AM34" s="172">
        <f t="shared" ref="AM34:AO34" si="12">AM36+AM40+AM64</f>
        <v>283550</v>
      </c>
      <c r="AN34" s="172">
        <f t="shared" si="12"/>
        <v>277827</v>
      </c>
      <c r="AO34" s="175">
        <f t="shared" si="12"/>
        <v>277827</v>
      </c>
      <c r="AP34" s="211"/>
      <c r="AQ34" s="210"/>
      <c r="AR34" s="210"/>
      <c r="AS34" s="27"/>
      <c r="AT34" s="27"/>
    </row>
    <row r="35" spans="3:46" s="25" customFormat="1" ht="27.6" customHeight="1" x14ac:dyDescent="0.3">
      <c r="C35" s="347" t="s">
        <v>1</v>
      </c>
      <c r="D35" s="348"/>
      <c r="E35" s="348"/>
      <c r="F35" s="348"/>
      <c r="G35" s="348"/>
      <c r="H35" s="348"/>
      <c r="I35" s="348"/>
      <c r="J35" s="348"/>
      <c r="K35" s="348"/>
      <c r="L35" s="348"/>
      <c r="M35" s="348"/>
      <c r="N35" s="348"/>
      <c r="O35" s="348"/>
      <c r="P35" s="348"/>
      <c r="Q35" s="348"/>
      <c r="R35" s="348"/>
      <c r="S35" s="348"/>
      <c r="T35" s="348"/>
      <c r="U35" s="348"/>
      <c r="V35" s="348"/>
      <c r="W35" s="348"/>
      <c r="X35" s="348"/>
      <c r="Y35" s="348"/>
      <c r="Z35" s="348"/>
      <c r="AA35" s="348"/>
      <c r="AB35" s="348"/>
      <c r="AC35" s="348"/>
      <c r="AD35" s="349"/>
      <c r="AE35" s="103"/>
      <c r="AF35" s="61"/>
      <c r="AG35" s="48"/>
      <c r="AH35" s="48"/>
      <c r="AI35" s="48"/>
      <c r="AJ35" s="125"/>
      <c r="AK35" s="125"/>
      <c r="AL35" s="48"/>
      <c r="AM35" s="187"/>
      <c r="AN35" s="188"/>
      <c r="AO35" s="249"/>
      <c r="AP35" s="215"/>
      <c r="AQ35" s="210"/>
      <c r="AR35" s="210"/>
      <c r="AS35" s="27"/>
      <c r="AT35" s="27"/>
    </row>
    <row r="36" spans="3:46" s="25" customFormat="1" ht="22.5" customHeight="1" x14ac:dyDescent="0.3">
      <c r="C36" s="113"/>
      <c r="D36" s="126" t="s">
        <v>2</v>
      </c>
      <c r="E36" s="126" t="s">
        <v>2</v>
      </c>
      <c r="F36" s="126" t="s">
        <v>2</v>
      </c>
      <c r="G36" s="126" t="s">
        <v>2</v>
      </c>
      <c r="H36" s="126" t="s">
        <v>2</v>
      </c>
      <c r="I36" s="126" t="s">
        <v>2</v>
      </c>
      <c r="J36" s="126" t="s">
        <v>2</v>
      </c>
      <c r="K36" s="126" t="s">
        <v>2</v>
      </c>
      <c r="L36" s="126" t="s">
        <v>2</v>
      </c>
      <c r="M36" s="126" t="s">
        <v>2</v>
      </c>
      <c r="N36" s="126" t="s">
        <v>2</v>
      </c>
      <c r="O36" s="126" t="s">
        <v>2</v>
      </c>
      <c r="P36" s="126" t="s">
        <v>2</v>
      </c>
      <c r="Q36" s="126" t="s">
        <v>2</v>
      </c>
      <c r="R36" s="126" t="s">
        <v>2</v>
      </c>
      <c r="S36" s="126" t="s">
        <v>2</v>
      </c>
      <c r="T36" s="126" t="s">
        <v>2</v>
      </c>
      <c r="U36" s="126" t="s">
        <v>2</v>
      </c>
      <c r="V36" s="126" t="s">
        <v>2</v>
      </c>
      <c r="W36" s="126" t="s">
        <v>2</v>
      </c>
      <c r="X36" s="126" t="s">
        <v>2</v>
      </c>
      <c r="Y36" s="126" t="s">
        <v>2</v>
      </c>
      <c r="Z36" s="405" t="s">
        <v>34</v>
      </c>
      <c r="AA36" s="406"/>
      <c r="AB36" s="406"/>
      <c r="AC36" s="406"/>
      <c r="AD36" s="407"/>
      <c r="AE36" s="103"/>
      <c r="AF36" s="68" t="e">
        <f>AF38+AF39+#REF!</f>
        <v>#REF!</v>
      </c>
      <c r="AG36" s="127" t="e">
        <f>AG38+AG39+#REF!</f>
        <v>#REF!</v>
      </c>
      <c r="AH36" s="68" t="e">
        <f>AH38+AH39+#REF!</f>
        <v>#REF!</v>
      </c>
      <c r="AI36" s="68" t="e">
        <f>AI38+AI39+#REF!</f>
        <v>#REF!</v>
      </c>
      <c r="AJ36" s="68" t="e">
        <f>AJ38+AJ39+#REF!</f>
        <v>#REF!</v>
      </c>
      <c r="AK36" s="68" t="e">
        <f>AK38+AK39+#REF!</f>
        <v>#REF!</v>
      </c>
      <c r="AL36" s="72" t="e">
        <f>AL38+AL39+#REF!</f>
        <v>#REF!</v>
      </c>
      <c r="AM36" s="237">
        <f t="shared" ref="AM36:AO36" si="13">AM38+AM39</f>
        <v>280857</v>
      </c>
      <c r="AN36" s="189">
        <f t="shared" si="13"/>
        <v>275106</v>
      </c>
      <c r="AO36" s="237">
        <f t="shared" si="13"/>
        <v>275106</v>
      </c>
      <c r="AP36" s="215"/>
      <c r="AQ36" s="210"/>
      <c r="AR36" s="210"/>
      <c r="AS36" s="27"/>
      <c r="AT36" s="27"/>
    </row>
    <row r="37" spans="3:46" s="25" customFormat="1" ht="21.6" customHeight="1" x14ac:dyDescent="0.3">
      <c r="C37" s="113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345" t="s">
        <v>0</v>
      </c>
      <c r="AB37" s="345"/>
      <c r="AC37" s="345"/>
      <c r="AD37" s="346"/>
      <c r="AE37" s="103"/>
      <c r="AF37" s="68"/>
      <c r="AG37" s="48"/>
      <c r="AH37" s="48"/>
      <c r="AI37" s="48"/>
      <c r="AJ37" s="63"/>
      <c r="AK37" s="128"/>
      <c r="AL37" s="48"/>
      <c r="AM37" s="190"/>
      <c r="AN37" s="191"/>
      <c r="AO37" s="236"/>
      <c r="AP37" s="215"/>
      <c r="AQ37" s="210"/>
      <c r="AR37" s="210"/>
      <c r="AS37" s="27"/>
      <c r="AT37" s="27"/>
    </row>
    <row r="38" spans="3:46" s="25" customFormat="1" ht="28.5" customHeight="1" x14ac:dyDescent="0.3">
      <c r="C38" s="113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310" t="s">
        <v>29</v>
      </c>
      <c r="AB38" s="310"/>
      <c r="AC38" s="310"/>
      <c r="AD38" s="341"/>
      <c r="AE38" s="103"/>
      <c r="AF38" s="68">
        <v>200277</v>
      </c>
      <c r="AG38" s="48"/>
      <c r="AH38" s="48"/>
      <c r="AI38" s="48"/>
      <c r="AJ38" s="75">
        <v>17474</v>
      </c>
      <c r="AK38" s="128">
        <v>184586</v>
      </c>
      <c r="AL38" s="48"/>
      <c r="AM38" s="237">
        <f>205452+7602</f>
        <v>213054</v>
      </c>
      <c r="AN38" s="189">
        <v>205452</v>
      </c>
      <c r="AO38" s="237">
        <v>205452</v>
      </c>
      <c r="AP38" s="215"/>
      <c r="AQ38" s="210"/>
      <c r="AR38" s="210"/>
      <c r="AS38" s="27"/>
      <c r="AT38" s="27"/>
    </row>
    <row r="39" spans="3:46" s="25" customFormat="1" ht="28.2" customHeight="1" x14ac:dyDescent="0.3">
      <c r="C39" s="113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424" t="s">
        <v>63</v>
      </c>
      <c r="AB39" s="424"/>
      <c r="AC39" s="424"/>
      <c r="AD39" s="425"/>
      <c r="AE39" s="103"/>
      <c r="AF39" s="68">
        <v>30682</v>
      </c>
      <c r="AG39" s="48"/>
      <c r="AH39" s="48"/>
      <c r="AI39" s="48"/>
      <c r="AJ39" s="75">
        <v>4982</v>
      </c>
      <c r="AK39" s="128">
        <v>20724</v>
      </c>
      <c r="AL39" s="48"/>
      <c r="AM39" s="237">
        <f>69654-1851</f>
        <v>67803</v>
      </c>
      <c r="AN39" s="189">
        <v>69654</v>
      </c>
      <c r="AO39" s="237">
        <v>69654</v>
      </c>
      <c r="AP39" s="215"/>
      <c r="AQ39" s="210"/>
      <c r="AR39" s="210"/>
      <c r="AS39" s="27"/>
      <c r="AT39" s="27"/>
    </row>
    <row r="40" spans="3:46" s="25" customFormat="1" ht="27.6" customHeight="1" x14ac:dyDescent="0.3">
      <c r="C40" s="129"/>
      <c r="D40" s="73" t="s">
        <v>3</v>
      </c>
      <c r="E40" s="73" t="s">
        <v>3</v>
      </c>
      <c r="F40" s="73" t="s">
        <v>3</v>
      </c>
      <c r="G40" s="73" t="s">
        <v>3</v>
      </c>
      <c r="H40" s="73" t="s">
        <v>3</v>
      </c>
      <c r="I40" s="73" t="s">
        <v>3</v>
      </c>
      <c r="J40" s="73" t="s">
        <v>3</v>
      </c>
      <c r="K40" s="73" t="s">
        <v>3</v>
      </c>
      <c r="L40" s="73" t="s">
        <v>3</v>
      </c>
      <c r="M40" s="73" t="s">
        <v>3</v>
      </c>
      <c r="N40" s="73" t="s">
        <v>3</v>
      </c>
      <c r="O40" s="73" t="s">
        <v>3</v>
      </c>
      <c r="P40" s="73" t="s">
        <v>3</v>
      </c>
      <c r="Q40" s="73" t="s">
        <v>3</v>
      </c>
      <c r="R40" s="73" t="s">
        <v>3</v>
      </c>
      <c r="S40" s="73" t="s">
        <v>3</v>
      </c>
      <c r="T40" s="73" t="s">
        <v>3</v>
      </c>
      <c r="U40" s="73" t="s">
        <v>3</v>
      </c>
      <c r="V40" s="73" t="s">
        <v>3</v>
      </c>
      <c r="W40" s="73" t="s">
        <v>3</v>
      </c>
      <c r="X40" s="73" t="s">
        <v>3</v>
      </c>
      <c r="Y40" s="73" t="s">
        <v>3</v>
      </c>
      <c r="Z40" s="310" t="s">
        <v>6</v>
      </c>
      <c r="AA40" s="311"/>
      <c r="AB40" s="311"/>
      <c r="AC40" s="311"/>
      <c r="AD40" s="312"/>
      <c r="AE40" s="130"/>
      <c r="AF40" s="68">
        <v>4659</v>
      </c>
      <c r="AG40" s="131"/>
      <c r="AH40" s="131"/>
      <c r="AI40" s="131"/>
      <c r="AJ40" s="132">
        <v>330</v>
      </c>
      <c r="AK40" s="128">
        <v>4534</v>
      </c>
      <c r="AL40" s="131"/>
      <c r="AM40" s="237">
        <f>2621-28</f>
        <v>2593</v>
      </c>
      <c r="AN40" s="189">
        <v>2621</v>
      </c>
      <c r="AO40" s="239">
        <v>2621</v>
      </c>
      <c r="AP40" s="215"/>
      <c r="AQ40" s="210"/>
      <c r="AR40" s="210"/>
      <c r="AS40" s="27"/>
      <c r="AT40" s="27"/>
    </row>
    <row r="41" spans="3:46" s="29" customFormat="1" ht="40.200000000000003" hidden="1" customHeight="1" thickBot="1" x14ac:dyDescent="0.35">
      <c r="C41" s="307" t="s">
        <v>10</v>
      </c>
      <c r="D41" s="308"/>
      <c r="E41" s="308"/>
      <c r="F41" s="308"/>
      <c r="G41" s="308"/>
      <c r="H41" s="308"/>
      <c r="I41" s="308"/>
      <c r="J41" s="308"/>
      <c r="K41" s="308"/>
      <c r="L41" s="308"/>
      <c r="M41" s="308"/>
      <c r="N41" s="308"/>
      <c r="O41" s="308"/>
      <c r="P41" s="308"/>
      <c r="Q41" s="308"/>
      <c r="R41" s="308"/>
      <c r="S41" s="308"/>
      <c r="T41" s="308"/>
      <c r="U41" s="308"/>
      <c r="V41" s="308"/>
      <c r="W41" s="308"/>
      <c r="X41" s="308"/>
      <c r="Y41" s="308"/>
      <c r="Z41" s="308"/>
      <c r="AA41" s="308"/>
      <c r="AB41" s="308"/>
      <c r="AC41" s="308"/>
      <c r="AD41" s="309"/>
      <c r="AE41" s="133"/>
      <c r="AF41" s="58">
        <f>AF43+AF44</f>
        <v>55000</v>
      </c>
      <c r="AG41" s="134"/>
      <c r="AH41" s="134"/>
      <c r="AI41" s="134"/>
      <c r="AJ41" s="135"/>
      <c r="AK41" s="135"/>
      <c r="AL41" s="134"/>
      <c r="AM41" s="192"/>
      <c r="AN41" s="186"/>
      <c r="AO41" s="250"/>
      <c r="AP41" s="216"/>
      <c r="AQ41" s="217"/>
      <c r="AR41" s="217"/>
      <c r="AS41" s="33"/>
      <c r="AT41" s="33"/>
    </row>
    <row r="42" spans="3:46" s="25" customFormat="1" ht="25.2" hidden="1" customHeight="1" thickBot="1" x14ac:dyDescent="0.35">
      <c r="C42" s="352" t="s">
        <v>0</v>
      </c>
      <c r="D42" s="353"/>
      <c r="E42" s="353"/>
      <c r="F42" s="353"/>
      <c r="G42" s="353"/>
      <c r="H42" s="353"/>
      <c r="I42" s="353"/>
      <c r="J42" s="353"/>
      <c r="K42" s="353"/>
      <c r="L42" s="353"/>
      <c r="M42" s="353"/>
      <c r="N42" s="353"/>
      <c r="O42" s="353"/>
      <c r="P42" s="353"/>
      <c r="Q42" s="353"/>
      <c r="R42" s="353"/>
      <c r="S42" s="353"/>
      <c r="T42" s="353"/>
      <c r="U42" s="353"/>
      <c r="V42" s="353"/>
      <c r="W42" s="353"/>
      <c r="X42" s="353"/>
      <c r="Y42" s="353"/>
      <c r="Z42" s="353"/>
      <c r="AA42" s="353"/>
      <c r="AB42" s="353"/>
      <c r="AC42" s="353"/>
      <c r="AD42" s="354"/>
      <c r="AE42" s="57"/>
      <c r="AF42" s="136"/>
      <c r="AG42" s="48"/>
      <c r="AH42" s="48"/>
      <c r="AI42" s="48"/>
      <c r="AJ42" s="63"/>
      <c r="AK42" s="63"/>
      <c r="AL42" s="48"/>
      <c r="AM42" s="192"/>
      <c r="AN42" s="186"/>
      <c r="AO42" s="236"/>
      <c r="AP42" s="218"/>
      <c r="AQ42" s="210"/>
      <c r="AR42" s="210"/>
      <c r="AS42" s="27"/>
      <c r="AT42" s="27"/>
    </row>
    <row r="43" spans="3:46" s="25" customFormat="1" ht="24.6" hidden="1" customHeight="1" thickBot="1" x14ac:dyDescent="0.35">
      <c r="C43" s="313" t="s">
        <v>7</v>
      </c>
      <c r="D43" s="314"/>
      <c r="E43" s="314"/>
      <c r="F43" s="314"/>
      <c r="G43" s="314"/>
      <c r="H43" s="314"/>
      <c r="I43" s="314"/>
      <c r="J43" s="314"/>
      <c r="K43" s="314"/>
      <c r="L43" s="314"/>
      <c r="M43" s="314"/>
      <c r="N43" s="314"/>
      <c r="O43" s="314"/>
      <c r="P43" s="314"/>
      <c r="Q43" s="314"/>
      <c r="R43" s="314"/>
      <c r="S43" s="314"/>
      <c r="T43" s="314"/>
      <c r="U43" s="314"/>
      <c r="V43" s="314"/>
      <c r="W43" s="314"/>
      <c r="X43" s="314"/>
      <c r="Y43" s="314"/>
      <c r="Z43" s="314"/>
      <c r="AA43" s="314"/>
      <c r="AB43" s="314"/>
      <c r="AC43" s="314"/>
      <c r="AD43" s="315"/>
      <c r="AE43" s="103"/>
      <c r="AF43" s="51">
        <v>50000</v>
      </c>
      <c r="AG43" s="48"/>
      <c r="AH43" s="48"/>
      <c r="AI43" s="48"/>
      <c r="AJ43" s="63"/>
      <c r="AK43" s="63"/>
      <c r="AL43" s="48"/>
      <c r="AM43" s="192"/>
      <c r="AN43" s="186"/>
      <c r="AO43" s="236"/>
      <c r="AP43" s="218"/>
      <c r="AQ43" s="210"/>
      <c r="AR43" s="210"/>
      <c r="AS43" s="27"/>
      <c r="AT43" s="27"/>
    </row>
    <row r="44" spans="3:46" s="25" customFormat="1" ht="61.95" hidden="1" customHeight="1" thickBot="1" x14ac:dyDescent="0.35">
      <c r="C44" s="289" t="s">
        <v>20</v>
      </c>
      <c r="D44" s="290"/>
      <c r="E44" s="290"/>
      <c r="F44" s="290"/>
      <c r="G44" s="290"/>
      <c r="H44" s="290"/>
      <c r="I44" s="290"/>
      <c r="J44" s="290"/>
      <c r="K44" s="290"/>
      <c r="L44" s="290"/>
      <c r="M44" s="290"/>
      <c r="N44" s="290"/>
      <c r="O44" s="290"/>
      <c r="P44" s="290"/>
      <c r="Q44" s="290"/>
      <c r="R44" s="290"/>
      <c r="S44" s="290"/>
      <c r="T44" s="290"/>
      <c r="U44" s="290"/>
      <c r="V44" s="290"/>
      <c r="W44" s="290"/>
      <c r="X44" s="290"/>
      <c r="Y44" s="290"/>
      <c r="Z44" s="290"/>
      <c r="AA44" s="290"/>
      <c r="AB44" s="290"/>
      <c r="AC44" s="290"/>
      <c r="AD44" s="291"/>
      <c r="AE44" s="103"/>
      <c r="AF44" s="58">
        <v>5000</v>
      </c>
      <c r="AG44" s="48"/>
      <c r="AH44" s="48"/>
      <c r="AI44" s="48"/>
      <c r="AJ44" s="63"/>
      <c r="AK44" s="63"/>
      <c r="AL44" s="48"/>
      <c r="AM44" s="192"/>
      <c r="AN44" s="186"/>
      <c r="AO44" s="236"/>
      <c r="AP44" s="218"/>
      <c r="AQ44" s="210"/>
      <c r="AR44" s="210"/>
      <c r="AS44" s="27"/>
      <c r="AT44" s="27"/>
    </row>
    <row r="45" spans="3:46" s="30" customFormat="1" ht="39" hidden="1" customHeight="1" thickBot="1" x14ac:dyDescent="0.35">
      <c r="C45" s="355" t="s">
        <v>9</v>
      </c>
      <c r="D45" s="356"/>
      <c r="E45" s="356"/>
      <c r="F45" s="356"/>
      <c r="G45" s="356"/>
      <c r="H45" s="356"/>
      <c r="I45" s="356"/>
      <c r="J45" s="356"/>
      <c r="K45" s="356"/>
      <c r="L45" s="356"/>
      <c r="M45" s="356"/>
      <c r="N45" s="356"/>
      <c r="O45" s="356"/>
      <c r="P45" s="356"/>
      <c r="Q45" s="356"/>
      <c r="R45" s="356"/>
      <c r="S45" s="356"/>
      <c r="T45" s="356"/>
      <c r="U45" s="356"/>
      <c r="V45" s="356"/>
      <c r="W45" s="356"/>
      <c r="X45" s="356"/>
      <c r="Y45" s="356"/>
      <c r="Z45" s="356"/>
      <c r="AA45" s="356"/>
      <c r="AB45" s="356"/>
      <c r="AC45" s="356"/>
      <c r="AD45" s="357"/>
      <c r="AE45" s="133"/>
      <c r="AF45" s="58">
        <f>AF47+AF48+AF49+AF50+AF51+AF52+AF53+AF54+AF55+AF56+AF57+AF58+AF59+AF60+AF61</f>
        <v>324010.92</v>
      </c>
      <c r="AG45" s="137"/>
      <c r="AH45" s="137"/>
      <c r="AI45" s="137"/>
      <c r="AJ45" s="138"/>
      <c r="AK45" s="138"/>
      <c r="AL45" s="137"/>
      <c r="AM45" s="192"/>
      <c r="AN45" s="186"/>
      <c r="AO45" s="251"/>
      <c r="AP45" s="219"/>
      <c r="AQ45" s="220"/>
      <c r="AR45" s="220"/>
      <c r="AS45" s="34"/>
      <c r="AT45" s="34"/>
    </row>
    <row r="46" spans="3:46" s="25" customFormat="1" ht="23.7" hidden="1" customHeight="1" thickBot="1" x14ac:dyDescent="0.35">
      <c r="C46" s="352" t="s">
        <v>0</v>
      </c>
      <c r="D46" s="353"/>
      <c r="E46" s="353"/>
      <c r="F46" s="353"/>
      <c r="G46" s="353"/>
      <c r="H46" s="353"/>
      <c r="I46" s="353"/>
      <c r="J46" s="353"/>
      <c r="K46" s="353"/>
      <c r="L46" s="353"/>
      <c r="M46" s="353"/>
      <c r="N46" s="353"/>
      <c r="O46" s="353"/>
      <c r="P46" s="353"/>
      <c r="Q46" s="353"/>
      <c r="R46" s="353"/>
      <c r="S46" s="353"/>
      <c r="T46" s="353"/>
      <c r="U46" s="353"/>
      <c r="V46" s="353"/>
      <c r="W46" s="353"/>
      <c r="X46" s="353"/>
      <c r="Y46" s="353"/>
      <c r="Z46" s="353"/>
      <c r="AA46" s="353"/>
      <c r="AB46" s="353"/>
      <c r="AC46" s="353"/>
      <c r="AD46" s="354"/>
      <c r="AE46" s="103"/>
      <c r="AF46" s="58"/>
      <c r="AG46" s="48"/>
      <c r="AH46" s="48"/>
      <c r="AI46" s="48"/>
      <c r="AJ46" s="63"/>
      <c r="AK46" s="63"/>
      <c r="AL46" s="48"/>
      <c r="AM46" s="192"/>
      <c r="AN46" s="186"/>
      <c r="AO46" s="236"/>
      <c r="AP46" s="218"/>
      <c r="AQ46" s="210"/>
      <c r="AR46" s="210"/>
      <c r="AS46" s="27"/>
      <c r="AT46" s="27"/>
    </row>
    <row r="47" spans="3:46" s="25" customFormat="1" ht="48.6" hidden="1" customHeight="1" thickBot="1" x14ac:dyDescent="0.35">
      <c r="C47" s="289" t="s">
        <v>8</v>
      </c>
      <c r="D47" s="350"/>
      <c r="E47" s="350"/>
      <c r="F47" s="350"/>
      <c r="G47" s="350"/>
      <c r="H47" s="350"/>
      <c r="I47" s="350"/>
      <c r="J47" s="350"/>
      <c r="K47" s="350"/>
      <c r="L47" s="350"/>
      <c r="M47" s="350"/>
      <c r="N47" s="350"/>
      <c r="O47" s="350"/>
      <c r="P47" s="350"/>
      <c r="Q47" s="350"/>
      <c r="R47" s="350"/>
      <c r="S47" s="350"/>
      <c r="T47" s="350"/>
      <c r="U47" s="350"/>
      <c r="V47" s="350"/>
      <c r="W47" s="350"/>
      <c r="X47" s="350"/>
      <c r="Y47" s="350"/>
      <c r="Z47" s="350"/>
      <c r="AA47" s="350"/>
      <c r="AB47" s="350"/>
      <c r="AC47" s="350"/>
      <c r="AD47" s="351"/>
      <c r="AE47" s="103"/>
      <c r="AF47" s="58">
        <v>781</v>
      </c>
      <c r="AG47" s="48"/>
      <c r="AH47" s="48"/>
      <c r="AI47" s="48"/>
      <c r="AJ47" s="63"/>
      <c r="AK47" s="63"/>
      <c r="AL47" s="48"/>
      <c r="AM47" s="192"/>
      <c r="AN47" s="186"/>
      <c r="AO47" s="236"/>
      <c r="AP47" s="218"/>
      <c r="AQ47" s="210"/>
      <c r="AR47" s="210"/>
      <c r="AS47" s="27"/>
      <c r="AT47" s="27"/>
    </row>
    <row r="48" spans="3:46" s="25" customFormat="1" ht="36.6" hidden="1" customHeight="1" thickBot="1" x14ac:dyDescent="0.35">
      <c r="C48" s="289" t="s">
        <v>12</v>
      </c>
      <c r="D48" s="350"/>
      <c r="E48" s="350"/>
      <c r="F48" s="350"/>
      <c r="G48" s="350"/>
      <c r="H48" s="350"/>
      <c r="I48" s="350"/>
      <c r="J48" s="350"/>
      <c r="K48" s="350"/>
      <c r="L48" s="350"/>
      <c r="M48" s="350"/>
      <c r="N48" s="350"/>
      <c r="O48" s="350"/>
      <c r="P48" s="350"/>
      <c r="Q48" s="350"/>
      <c r="R48" s="350"/>
      <c r="S48" s="350"/>
      <c r="T48" s="350"/>
      <c r="U48" s="350"/>
      <c r="V48" s="350"/>
      <c r="W48" s="350"/>
      <c r="X48" s="350"/>
      <c r="Y48" s="350"/>
      <c r="Z48" s="350"/>
      <c r="AA48" s="350"/>
      <c r="AB48" s="350"/>
      <c r="AC48" s="350"/>
      <c r="AD48" s="351"/>
      <c r="AE48" s="103"/>
      <c r="AF48" s="58">
        <v>158</v>
      </c>
      <c r="AG48" s="48"/>
      <c r="AH48" s="48"/>
      <c r="AI48" s="48"/>
      <c r="AJ48" s="63"/>
      <c r="AK48" s="63"/>
      <c r="AL48" s="48"/>
      <c r="AM48" s="192"/>
      <c r="AN48" s="186"/>
      <c r="AO48" s="236"/>
      <c r="AP48" s="218"/>
      <c r="AQ48" s="210"/>
      <c r="AR48" s="210"/>
      <c r="AS48" s="27"/>
      <c r="AT48" s="27"/>
    </row>
    <row r="49" spans="3:46" s="25" customFormat="1" ht="57" hidden="1" customHeight="1" thickBot="1" x14ac:dyDescent="0.35">
      <c r="C49" s="289" t="s">
        <v>15</v>
      </c>
      <c r="D49" s="290"/>
      <c r="E49" s="290"/>
      <c r="F49" s="290"/>
      <c r="G49" s="290"/>
      <c r="H49" s="290"/>
      <c r="I49" s="290"/>
      <c r="J49" s="290"/>
      <c r="K49" s="290"/>
      <c r="L49" s="290"/>
      <c r="M49" s="290"/>
      <c r="N49" s="290"/>
      <c r="O49" s="290"/>
      <c r="P49" s="290"/>
      <c r="Q49" s="290"/>
      <c r="R49" s="290"/>
      <c r="S49" s="290"/>
      <c r="T49" s="290"/>
      <c r="U49" s="290"/>
      <c r="V49" s="290"/>
      <c r="W49" s="290"/>
      <c r="X49" s="290"/>
      <c r="Y49" s="290"/>
      <c r="Z49" s="290"/>
      <c r="AA49" s="290"/>
      <c r="AB49" s="290"/>
      <c r="AC49" s="290"/>
      <c r="AD49" s="291"/>
      <c r="AE49" s="103"/>
      <c r="AF49" s="58">
        <v>4521</v>
      </c>
      <c r="AG49" s="48"/>
      <c r="AH49" s="48"/>
      <c r="AI49" s="48"/>
      <c r="AJ49" s="63"/>
      <c r="AK49" s="63"/>
      <c r="AL49" s="48"/>
      <c r="AM49" s="192"/>
      <c r="AN49" s="186"/>
      <c r="AO49" s="236"/>
      <c r="AP49" s="218"/>
      <c r="AQ49" s="210"/>
      <c r="AR49" s="210"/>
      <c r="AS49" s="27"/>
      <c r="AT49" s="27"/>
    </row>
    <row r="50" spans="3:46" s="25" customFormat="1" ht="57" hidden="1" customHeight="1" thickBot="1" x14ac:dyDescent="0.35">
      <c r="C50" s="289" t="s">
        <v>14</v>
      </c>
      <c r="D50" s="287"/>
      <c r="E50" s="287"/>
      <c r="F50" s="287"/>
      <c r="G50" s="287"/>
      <c r="H50" s="287"/>
      <c r="I50" s="287"/>
      <c r="J50" s="287"/>
      <c r="K50" s="287"/>
      <c r="L50" s="287"/>
      <c r="M50" s="287"/>
      <c r="N50" s="287"/>
      <c r="O50" s="287"/>
      <c r="P50" s="287"/>
      <c r="Q50" s="287"/>
      <c r="R50" s="287"/>
      <c r="S50" s="287"/>
      <c r="T50" s="287"/>
      <c r="U50" s="287"/>
      <c r="V50" s="287"/>
      <c r="W50" s="287"/>
      <c r="X50" s="287"/>
      <c r="Y50" s="287"/>
      <c r="Z50" s="287"/>
      <c r="AA50" s="287"/>
      <c r="AB50" s="287"/>
      <c r="AC50" s="287"/>
      <c r="AD50" s="288"/>
      <c r="AE50" s="103"/>
      <c r="AF50" s="58">
        <f>98250+84653.26</f>
        <v>182903.26</v>
      </c>
      <c r="AG50" s="48"/>
      <c r="AH50" s="48"/>
      <c r="AI50" s="48"/>
      <c r="AJ50" s="63"/>
      <c r="AK50" s="63"/>
      <c r="AL50" s="48"/>
      <c r="AM50" s="192"/>
      <c r="AN50" s="186"/>
      <c r="AO50" s="236"/>
      <c r="AP50" s="218"/>
      <c r="AQ50" s="210"/>
      <c r="AR50" s="210"/>
      <c r="AS50" s="27"/>
      <c r="AT50" s="27"/>
    </row>
    <row r="51" spans="3:46" s="25" customFormat="1" ht="36.6" hidden="1" customHeight="1" thickBot="1" x14ac:dyDescent="0.35">
      <c r="C51" s="298" t="s">
        <v>13</v>
      </c>
      <c r="D51" s="364"/>
      <c r="E51" s="364"/>
      <c r="F51" s="364"/>
      <c r="G51" s="364"/>
      <c r="H51" s="364"/>
      <c r="I51" s="364"/>
      <c r="J51" s="364"/>
      <c r="K51" s="364"/>
      <c r="L51" s="364"/>
      <c r="M51" s="364"/>
      <c r="N51" s="364"/>
      <c r="O51" s="364"/>
      <c r="P51" s="364"/>
      <c r="Q51" s="364"/>
      <c r="R51" s="364"/>
      <c r="S51" s="364"/>
      <c r="T51" s="364"/>
      <c r="U51" s="364"/>
      <c r="V51" s="364"/>
      <c r="W51" s="364"/>
      <c r="X51" s="364"/>
      <c r="Y51" s="364"/>
      <c r="Z51" s="364"/>
      <c r="AA51" s="364"/>
      <c r="AB51" s="364"/>
      <c r="AC51" s="364"/>
      <c r="AD51" s="365"/>
      <c r="AE51" s="103"/>
      <c r="AF51" s="58">
        <v>40000</v>
      </c>
      <c r="AG51" s="48"/>
      <c r="AH51" s="48"/>
      <c r="AI51" s="48"/>
      <c r="AJ51" s="63"/>
      <c r="AK51" s="63"/>
      <c r="AL51" s="48"/>
      <c r="AM51" s="192"/>
      <c r="AN51" s="186"/>
      <c r="AO51" s="236"/>
      <c r="AP51" s="218"/>
      <c r="AQ51" s="210"/>
      <c r="AR51" s="210"/>
      <c r="AS51" s="27"/>
      <c r="AT51" s="27"/>
    </row>
    <row r="52" spans="3:46" s="25" customFormat="1" ht="47.7" hidden="1" customHeight="1" thickBot="1" x14ac:dyDescent="0.35">
      <c r="C52" s="298" t="s">
        <v>23</v>
      </c>
      <c r="D52" s="364"/>
      <c r="E52" s="364"/>
      <c r="F52" s="364"/>
      <c r="G52" s="364"/>
      <c r="H52" s="364"/>
      <c r="I52" s="364"/>
      <c r="J52" s="364"/>
      <c r="K52" s="364"/>
      <c r="L52" s="364"/>
      <c r="M52" s="364"/>
      <c r="N52" s="364"/>
      <c r="O52" s="364"/>
      <c r="P52" s="364"/>
      <c r="Q52" s="364"/>
      <c r="R52" s="364"/>
      <c r="S52" s="364"/>
      <c r="T52" s="364"/>
      <c r="U52" s="364"/>
      <c r="V52" s="364"/>
      <c r="W52" s="364"/>
      <c r="X52" s="364"/>
      <c r="Y52" s="364"/>
      <c r="Z52" s="364"/>
      <c r="AA52" s="364"/>
      <c r="AB52" s="364"/>
      <c r="AC52" s="364"/>
      <c r="AD52" s="365"/>
      <c r="AE52" s="103"/>
      <c r="AF52" s="58">
        <v>16937.72</v>
      </c>
      <c r="AG52" s="48"/>
      <c r="AH52" s="48"/>
      <c r="AI52" s="48"/>
      <c r="AJ52" s="63"/>
      <c r="AK52" s="63"/>
      <c r="AL52" s="48"/>
      <c r="AM52" s="192"/>
      <c r="AN52" s="186"/>
      <c r="AO52" s="236"/>
      <c r="AP52" s="218"/>
      <c r="AQ52" s="210"/>
      <c r="AR52" s="210"/>
      <c r="AS52" s="27"/>
      <c r="AT52" s="27"/>
    </row>
    <row r="53" spans="3:46" s="25" customFormat="1" ht="97.95" hidden="1" customHeight="1" thickBot="1" x14ac:dyDescent="0.35">
      <c r="C53" s="298" t="s">
        <v>22</v>
      </c>
      <c r="D53" s="364"/>
      <c r="E53" s="364"/>
      <c r="F53" s="364"/>
      <c r="G53" s="364"/>
      <c r="H53" s="364"/>
      <c r="I53" s="364"/>
      <c r="J53" s="364"/>
      <c r="K53" s="364"/>
      <c r="L53" s="364"/>
      <c r="M53" s="364"/>
      <c r="N53" s="364"/>
      <c r="O53" s="364"/>
      <c r="P53" s="364"/>
      <c r="Q53" s="364"/>
      <c r="R53" s="364"/>
      <c r="S53" s="364"/>
      <c r="T53" s="364"/>
      <c r="U53" s="364"/>
      <c r="V53" s="364"/>
      <c r="W53" s="364"/>
      <c r="X53" s="364"/>
      <c r="Y53" s="364"/>
      <c r="Z53" s="364"/>
      <c r="AA53" s="364"/>
      <c r="AB53" s="364"/>
      <c r="AC53" s="364"/>
      <c r="AD53" s="365"/>
      <c r="AE53" s="103"/>
      <c r="AF53" s="58">
        <v>35987.5</v>
      </c>
      <c r="AG53" s="48"/>
      <c r="AH53" s="48"/>
      <c r="AI53" s="48"/>
      <c r="AJ53" s="63"/>
      <c r="AK53" s="63"/>
      <c r="AL53" s="48"/>
      <c r="AM53" s="192"/>
      <c r="AN53" s="186"/>
      <c r="AO53" s="236"/>
      <c r="AP53" s="218"/>
      <c r="AQ53" s="210"/>
      <c r="AR53" s="210"/>
      <c r="AS53" s="27"/>
      <c r="AT53" s="27"/>
    </row>
    <row r="54" spans="3:46" s="25" customFormat="1" ht="47.7" hidden="1" customHeight="1" thickBot="1" x14ac:dyDescent="0.35">
      <c r="C54" s="298" t="s">
        <v>16</v>
      </c>
      <c r="D54" s="364"/>
      <c r="E54" s="364"/>
      <c r="F54" s="364"/>
      <c r="G54" s="364"/>
      <c r="H54" s="364"/>
      <c r="I54" s="364"/>
      <c r="J54" s="364"/>
      <c r="K54" s="364"/>
      <c r="L54" s="364"/>
      <c r="M54" s="364"/>
      <c r="N54" s="364"/>
      <c r="O54" s="364"/>
      <c r="P54" s="364"/>
      <c r="Q54" s="364"/>
      <c r="R54" s="364"/>
      <c r="S54" s="364"/>
      <c r="T54" s="364"/>
      <c r="U54" s="364"/>
      <c r="V54" s="364"/>
      <c r="W54" s="364"/>
      <c r="X54" s="364"/>
      <c r="Y54" s="364"/>
      <c r="Z54" s="364"/>
      <c r="AA54" s="364"/>
      <c r="AB54" s="364"/>
      <c r="AC54" s="364"/>
      <c r="AD54" s="365"/>
      <c r="AE54" s="103"/>
      <c r="AF54" s="58">
        <v>13686</v>
      </c>
      <c r="AG54" s="48"/>
      <c r="AH54" s="48"/>
      <c r="AI54" s="48"/>
      <c r="AJ54" s="63"/>
      <c r="AK54" s="63"/>
      <c r="AL54" s="48"/>
      <c r="AM54" s="192"/>
      <c r="AN54" s="186"/>
      <c r="AO54" s="236"/>
      <c r="AP54" s="218"/>
      <c r="AQ54" s="210"/>
      <c r="AR54" s="210"/>
      <c r="AS54" s="27"/>
      <c r="AT54" s="27"/>
    </row>
    <row r="55" spans="3:46" s="25" customFormat="1" ht="47.7" hidden="1" customHeight="1" thickBot="1" x14ac:dyDescent="0.35">
      <c r="C55" s="298" t="s">
        <v>18</v>
      </c>
      <c r="D55" s="287"/>
      <c r="E55" s="287"/>
      <c r="F55" s="287"/>
      <c r="G55" s="287"/>
      <c r="H55" s="287"/>
      <c r="I55" s="287"/>
      <c r="J55" s="287"/>
      <c r="K55" s="287"/>
      <c r="L55" s="287"/>
      <c r="M55" s="287"/>
      <c r="N55" s="287"/>
      <c r="O55" s="287"/>
      <c r="P55" s="287"/>
      <c r="Q55" s="287"/>
      <c r="R55" s="287"/>
      <c r="S55" s="287"/>
      <c r="T55" s="287"/>
      <c r="U55" s="287"/>
      <c r="V55" s="287"/>
      <c r="W55" s="287"/>
      <c r="X55" s="287"/>
      <c r="Y55" s="287"/>
      <c r="Z55" s="287"/>
      <c r="AA55" s="287"/>
      <c r="AB55" s="287"/>
      <c r="AC55" s="287"/>
      <c r="AD55" s="288"/>
      <c r="AE55" s="103"/>
      <c r="AF55" s="58">
        <v>2759</v>
      </c>
      <c r="AG55" s="48"/>
      <c r="AH55" s="48"/>
      <c r="AI55" s="48"/>
      <c r="AJ55" s="63"/>
      <c r="AK55" s="63"/>
      <c r="AL55" s="48"/>
      <c r="AM55" s="192"/>
      <c r="AN55" s="186"/>
      <c r="AO55" s="236"/>
      <c r="AP55" s="218"/>
      <c r="AQ55" s="210"/>
      <c r="AR55" s="210"/>
      <c r="AS55" s="27"/>
      <c r="AT55" s="27"/>
    </row>
    <row r="56" spans="3:46" s="25" customFormat="1" ht="76.2" hidden="1" customHeight="1" thickBot="1" x14ac:dyDescent="0.35">
      <c r="C56" s="298" t="s">
        <v>17</v>
      </c>
      <c r="D56" s="364"/>
      <c r="E56" s="364"/>
      <c r="F56" s="364"/>
      <c r="G56" s="364"/>
      <c r="H56" s="364"/>
      <c r="I56" s="364"/>
      <c r="J56" s="364"/>
      <c r="K56" s="364"/>
      <c r="L56" s="364"/>
      <c r="M56" s="364"/>
      <c r="N56" s="364"/>
      <c r="O56" s="364"/>
      <c r="P56" s="364"/>
      <c r="Q56" s="364"/>
      <c r="R56" s="364"/>
      <c r="S56" s="364"/>
      <c r="T56" s="364"/>
      <c r="U56" s="364"/>
      <c r="V56" s="364"/>
      <c r="W56" s="364"/>
      <c r="X56" s="364"/>
      <c r="Y56" s="364"/>
      <c r="Z56" s="364"/>
      <c r="AA56" s="364"/>
      <c r="AB56" s="364"/>
      <c r="AC56" s="364"/>
      <c r="AD56" s="365"/>
      <c r="AE56" s="103"/>
      <c r="AF56" s="58">
        <v>11800</v>
      </c>
      <c r="AG56" s="48"/>
      <c r="AH56" s="48"/>
      <c r="AI56" s="48"/>
      <c r="AJ56" s="63"/>
      <c r="AK56" s="63"/>
      <c r="AL56" s="48"/>
      <c r="AM56" s="192"/>
      <c r="AN56" s="186"/>
      <c r="AO56" s="236"/>
      <c r="AP56" s="218"/>
      <c r="AQ56" s="210"/>
      <c r="AR56" s="210"/>
      <c r="AS56" s="27"/>
      <c r="AT56" s="27"/>
    </row>
    <row r="57" spans="3:46" s="25" customFormat="1" ht="54.6" hidden="1" customHeight="1" thickBot="1" x14ac:dyDescent="0.35">
      <c r="C57" s="298" t="s">
        <v>19</v>
      </c>
      <c r="D57" s="287"/>
      <c r="E57" s="287"/>
      <c r="F57" s="287"/>
      <c r="G57" s="287"/>
      <c r="H57" s="287"/>
      <c r="I57" s="287"/>
      <c r="J57" s="287"/>
      <c r="K57" s="287"/>
      <c r="L57" s="287"/>
      <c r="M57" s="287"/>
      <c r="N57" s="287"/>
      <c r="O57" s="287"/>
      <c r="P57" s="287"/>
      <c r="Q57" s="287"/>
      <c r="R57" s="287"/>
      <c r="S57" s="287"/>
      <c r="T57" s="287"/>
      <c r="U57" s="287"/>
      <c r="V57" s="287"/>
      <c r="W57" s="287"/>
      <c r="X57" s="287"/>
      <c r="Y57" s="287"/>
      <c r="Z57" s="287"/>
      <c r="AA57" s="287"/>
      <c r="AB57" s="287"/>
      <c r="AC57" s="287"/>
      <c r="AD57" s="288"/>
      <c r="AE57" s="103"/>
      <c r="AF57" s="58">
        <v>1000</v>
      </c>
      <c r="AG57" s="48"/>
      <c r="AH57" s="48"/>
      <c r="AI57" s="48"/>
      <c r="AJ57" s="63"/>
      <c r="AK57" s="63"/>
      <c r="AL57" s="48"/>
      <c r="AM57" s="192"/>
      <c r="AN57" s="186"/>
      <c r="AO57" s="236"/>
      <c r="AP57" s="218"/>
      <c r="AQ57" s="210"/>
      <c r="AR57" s="210"/>
      <c r="AS57" s="27"/>
      <c r="AT57" s="27"/>
    </row>
    <row r="58" spans="3:46" s="25" customFormat="1" ht="54.6" hidden="1" customHeight="1" thickBot="1" x14ac:dyDescent="0.35">
      <c r="C58" s="298" t="s">
        <v>21</v>
      </c>
      <c r="D58" s="287"/>
      <c r="E58" s="287"/>
      <c r="F58" s="287"/>
      <c r="G58" s="287"/>
      <c r="H58" s="287"/>
      <c r="I58" s="287"/>
      <c r="J58" s="287"/>
      <c r="K58" s="287"/>
      <c r="L58" s="287"/>
      <c r="M58" s="287"/>
      <c r="N58" s="287"/>
      <c r="O58" s="287"/>
      <c r="P58" s="287"/>
      <c r="Q58" s="287"/>
      <c r="R58" s="287"/>
      <c r="S58" s="287"/>
      <c r="T58" s="287"/>
      <c r="U58" s="287"/>
      <c r="V58" s="287"/>
      <c r="W58" s="287"/>
      <c r="X58" s="287"/>
      <c r="Y58" s="287"/>
      <c r="Z58" s="287"/>
      <c r="AA58" s="287"/>
      <c r="AB58" s="287"/>
      <c r="AC58" s="287"/>
      <c r="AD58" s="288"/>
      <c r="AE58" s="103"/>
      <c r="AF58" s="58">
        <v>1237.44</v>
      </c>
      <c r="AG58" s="48"/>
      <c r="AH58" s="48"/>
      <c r="AI58" s="48"/>
      <c r="AJ58" s="63"/>
      <c r="AK58" s="63"/>
      <c r="AL58" s="48"/>
      <c r="AM58" s="192"/>
      <c r="AN58" s="186"/>
      <c r="AO58" s="236"/>
      <c r="AP58" s="218"/>
      <c r="AQ58" s="210"/>
      <c r="AR58" s="210"/>
      <c r="AS58" s="27"/>
      <c r="AT58" s="27"/>
    </row>
    <row r="59" spans="3:46" s="25" customFormat="1" ht="39" hidden="1" customHeight="1" thickBot="1" x14ac:dyDescent="0.35">
      <c r="C59" s="298" t="s">
        <v>24</v>
      </c>
      <c r="D59" s="287"/>
      <c r="E59" s="287"/>
      <c r="F59" s="287"/>
      <c r="G59" s="287"/>
      <c r="H59" s="287"/>
      <c r="I59" s="287"/>
      <c r="J59" s="287"/>
      <c r="K59" s="287"/>
      <c r="L59" s="287"/>
      <c r="M59" s="287"/>
      <c r="N59" s="287"/>
      <c r="O59" s="287"/>
      <c r="P59" s="287"/>
      <c r="Q59" s="287"/>
      <c r="R59" s="287"/>
      <c r="S59" s="287"/>
      <c r="T59" s="287"/>
      <c r="U59" s="287"/>
      <c r="V59" s="287"/>
      <c r="W59" s="287"/>
      <c r="X59" s="287"/>
      <c r="Y59" s="287"/>
      <c r="Z59" s="287"/>
      <c r="AA59" s="287"/>
      <c r="AB59" s="287"/>
      <c r="AC59" s="287"/>
      <c r="AD59" s="288"/>
      <c r="AE59" s="103"/>
      <c r="AF59" s="58">
        <v>3398</v>
      </c>
      <c r="AG59" s="48"/>
      <c r="AH59" s="48"/>
      <c r="AI59" s="48"/>
      <c r="AJ59" s="63"/>
      <c r="AK59" s="63"/>
      <c r="AL59" s="48"/>
      <c r="AM59" s="192"/>
      <c r="AN59" s="186"/>
      <c r="AO59" s="236"/>
      <c r="AP59" s="218"/>
      <c r="AQ59" s="210"/>
      <c r="AR59" s="210"/>
      <c r="AS59" s="27"/>
      <c r="AT59" s="27"/>
    </row>
    <row r="60" spans="3:46" s="25" customFormat="1" ht="54.6" hidden="1" customHeight="1" thickBot="1" x14ac:dyDescent="0.35">
      <c r="C60" s="298" t="s">
        <v>26</v>
      </c>
      <c r="D60" s="299"/>
      <c r="E60" s="299"/>
      <c r="F60" s="299"/>
      <c r="G60" s="299"/>
      <c r="H60" s="299"/>
      <c r="I60" s="299"/>
      <c r="J60" s="299"/>
      <c r="K60" s="299"/>
      <c r="L60" s="299"/>
      <c r="M60" s="299"/>
      <c r="N60" s="299"/>
      <c r="O60" s="299"/>
      <c r="P60" s="299"/>
      <c r="Q60" s="299"/>
      <c r="R60" s="299"/>
      <c r="S60" s="299"/>
      <c r="T60" s="299"/>
      <c r="U60" s="299"/>
      <c r="V60" s="299"/>
      <c r="W60" s="299"/>
      <c r="X60" s="299"/>
      <c r="Y60" s="299"/>
      <c r="Z60" s="299"/>
      <c r="AA60" s="299"/>
      <c r="AB60" s="299"/>
      <c r="AC60" s="299"/>
      <c r="AD60" s="300"/>
      <c r="AE60" s="103"/>
      <c r="AF60" s="58">
        <v>2544</v>
      </c>
      <c r="AG60" s="48"/>
      <c r="AH60" s="48"/>
      <c r="AI60" s="48"/>
      <c r="AJ60" s="63"/>
      <c r="AK60" s="63"/>
      <c r="AL60" s="48"/>
      <c r="AM60" s="192"/>
      <c r="AN60" s="186"/>
      <c r="AO60" s="236"/>
      <c r="AP60" s="218"/>
      <c r="AQ60" s="210"/>
      <c r="AR60" s="210"/>
      <c r="AS60" s="27"/>
      <c r="AT60" s="27"/>
    </row>
    <row r="61" spans="3:46" s="25" customFormat="1" ht="54.6" hidden="1" customHeight="1" thickBot="1" x14ac:dyDescent="0.35">
      <c r="C61" s="298" t="s">
        <v>25</v>
      </c>
      <c r="D61" s="287"/>
      <c r="E61" s="287"/>
      <c r="F61" s="287"/>
      <c r="G61" s="287"/>
      <c r="H61" s="287"/>
      <c r="I61" s="287"/>
      <c r="J61" s="287"/>
      <c r="K61" s="287"/>
      <c r="L61" s="287"/>
      <c r="M61" s="287"/>
      <c r="N61" s="287"/>
      <c r="O61" s="287"/>
      <c r="P61" s="287"/>
      <c r="Q61" s="287"/>
      <c r="R61" s="287"/>
      <c r="S61" s="287"/>
      <c r="T61" s="287"/>
      <c r="U61" s="287"/>
      <c r="V61" s="287"/>
      <c r="W61" s="287"/>
      <c r="X61" s="287"/>
      <c r="Y61" s="287"/>
      <c r="Z61" s="287"/>
      <c r="AA61" s="287"/>
      <c r="AB61" s="287"/>
      <c r="AC61" s="287"/>
      <c r="AD61" s="288"/>
      <c r="AE61" s="103"/>
      <c r="AF61" s="58">
        <v>6298</v>
      </c>
      <c r="AG61" s="48"/>
      <c r="AH61" s="48"/>
      <c r="AI61" s="48"/>
      <c r="AJ61" s="63"/>
      <c r="AK61" s="63"/>
      <c r="AL61" s="48"/>
      <c r="AM61" s="192"/>
      <c r="AN61" s="186"/>
      <c r="AO61" s="236"/>
      <c r="AP61" s="218"/>
      <c r="AQ61" s="210"/>
      <c r="AR61" s="210"/>
      <c r="AS61" s="27"/>
      <c r="AT61" s="27"/>
    </row>
    <row r="62" spans="3:46" s="29" customFormat="1" ht="41.7" hidden="1" customHeight="1" thickBot="1" x14ac:dyDescent="0.35">
      <c r="C62" s="418" t="s">
        <v>11</v>
      </c>
      <c r="D62" s="419"/>
      <c r="E62" s="419"/>
      <c r="F62" s="419"/>
      <c r="G62" s="419"/>
      <c r="H62" s="419"/>
      <c r="I62" s="419"/>
      <c r="J62" s="419"/>
      <c r="K62" s="419"/>
      <c r="L62" s="419"/>
      <c r="M62" s="419"/>
      <c r="N62" s="419"/>
      <c r="O62" s="419"/>
      <c r="P62" s="419"/>
      <c r="Q62" s="419"/>
      <c r="R62" s="419"/>
      <c r="S62" s="419"/>
      <c r="T62" s="419"/>
      <c r="U62" s="419"/>
      <c r="V62" s="419"/>
      <c r="W62" s="419"/>
      <c r="X62" s="419"/>
      <c r="Y62" s="419"/>
      <c r="Z62" s="419"/>
      <c r="AA62" s="419"/>
      <c r="AB62" s="419"/>
      <c r="AC62" s="419"/>
      <c r="AD62" s="420"/>
      <c r="AE62" s="133"/>
      <c r="AF62" s="92" t="e">
        <f>AF7+AF41+AF45</f>
        <v>#REF!</v>
      </c>
      <c r="AG62" s="134"/>
      <c r="AH62" s="134"/>
      <c r="AI62" s="134"/>
      <c r="AJ62" s="139"/>
      <c r="AK62" s="139"/>
      <c r="AL62" s="134"/>
      <c r="AM62" s="192"/>
      <c r="AN62" s="186"/>
      <c r="AO62" s="251"/>
      <c r="AP62" s="216"/>
      <c r="AQ62" s="217"/>
      <c r="AR62" s="217"/>
      <c r="AS62" s="33"/>
      <c r="AT62" s="33"/>
    </row>
    <row r="63" spans="3:46" ht="80.25" hidden="1" customHeight="1" thickBot="1" x14ac:dyDescent="0.65">
      <c r="C63" s="415" t="s">
        <v>39</v>
      </c>
      <c r="D63" s="416"/>
      <c r="E63" s="416"/>
      <c r="F63" s="416"/>
      <c r="G63" s="416"/>
      <c r="H63" s="416"/>
      <c r="I63" s="416"/>
      <c r="J63" s="416"/>
      <c r="K63" s="416"/>
      <c r="L63" s="416"/>
      <c r="M63" s="416"/>
      <c r="N63" s="416"/>
      <c r="O63" s="416"/>
      <c r="P63" s="416"/>
      <c r="Q63" s="416"/>
      <c r="R63" s="416"/>
      <c r="S63" s="416"/>
      <c r="T63" s="416"/>
      <c r="U63" s="416"/>
      <c r="V63" s="416"/>
      <c r="W63" s="416"/>
      <c r="X63" s="416"/>
      <c r="Y63" s="416"/>
      <c r="Z63" s="416"/>
      <c r="AA63" s="416"/>
      <c r="AB63" s="416"/>
      <c r="AC63" s="416"/>
      <c r="AD63" s="417"/>
      <c r="AE63" s="120"/>
      <c r="AF63" s="92">
        <f>874-656</f>
        <v>218</v>
      </c>
      <c r="AG63" s="122"/>
      <c r="AH63" s="122"/>
      <c r="AI63" s="122"/>
      <c r="AJ63" s="123"/>
      <c r="AK63" s="123"/>
      <c r="AL63" s="122"/>
      <c r="AM63" s="192"/>
      <c r="AN63" s="186"/>
      <c r="AO63" s="252"/>
      <c r="AP63" s="221"/>
      <c r="AQ63" s="214"/>
      <c r="AR63" s="214"/>
    </row>
    <row r="64" spans="3:46" ht="45" customHeight="1" thickBot="1" x14ac:dyDescent="0.65">
      <c r="C64" s="140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421" t="s">
        <v>64</v>
      </c>
      <c r="AA64" s="422"/>
      <c r="AB64" s="422"/>
      <c r="AC64" s="422"/>
      <c r="AD64" s="423"/>
      <c r="AE64" s="142"/>
      <c r="AF64" s="143"/>
      <c r="AG64" s="144"/>
      <c r="AH64" s="144"/>
      <c r="AI64" s="144"/>
      <c r="AJ64" s="144"/>
      <c r="AK64" s="144"/>
      <c r="AL64" s="144"/>
      <c r="AM64" s="193">
        <v>100</v>
      </c>
      <c r="AN64" s="194">
        <v>100</v>
      </c>
      <c r="AO64" s="193">
        <v>100</v>
      </c>
      <c r="AP64" s="221"/>
      <c r="AQ64" s="214"/>
      <c r="AR64" s="214"/>
    </row>
    <row r="65" spans="3:46" ht="52.8" customHeight="1" thickBot="1" x14ac:dyDescent="0.65">
      <c r="C65" s="409" t="s">
        <v>78</v>
      </c>
      <c r="D65" s="410"/>
      <c r="E65" s="410"/>
      <c r="F65" s="410"/>
      <c r="G65" s="410"/>
      <c r="H65" s="410"/>
      <c r="I65" s="410"/>
      <c r="J65" s="410"/>
      <c r="K65" s="410"/>
      <c r="L65" s="410"/>
      <c r="M65" s="410"/>
      <c r="N65" s="410"/>
      <c r="O65" s="410"/>
      <c r="P65" s="410"/>
      <c r="Q65" s="410"/>
      <c r="R65" s="410"/>
      <c r="S65" s="410"/>
      <c r="T65" s="410"/>
      <c r="U65" s="410"/>
      <c r="V65" s="410"/>
      <c r="W65" s="410"/>
      <c r="X65" s="410"/>
      <c r="Y65" s="410"/>
      <c r="Z65" s="410"/>
      <c r="AA65" s="410"/>
      <c r="AB65" s="410"/>
      <c r="AC65" s="410"/>
      <c r="AD65" s="411"/>
      <c r="AE65" s="266"/>
      <c r="AF65" s="235">
        <v>554</v>
      </c>
      <c r="AG65" s="267"/>
      <c r="AH65" s="267"/>
      <c r="AI65" s="267"/>
      <c r="AJ65" s="267"/>
      <c r="AK65" s="267"/>
      <c r="AL65" s="267"/>
      <c r="AM65" s="173">
        <f>655+415</f>
        <v>1070</v>
      </c>
      <c r="AN65" s="173">
        <v>655</v>
      </c>
      <c r="AO65" s="235">
        <v>655</v>
      </c>
      <c r="AP65" s="222"/>
      <c r="AQ65" s="214"/>
      <c r="AR65" s="214"/>
    </row>
    <row r="66" spans="3:46" ht="57.6" customHeight="1" thickBot="1" x14ac:dyDescent="0.65">
      <c r="C66" s="283" t="s">
        <v>53</v>
      </c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5"/>
      <c r="AE66" s="145"/>
      <c r="AF66" s="146">
        <v>540</v>
      </c>
      <c r="AG66" s="147"/>
      <c r="AH66" s="147"/>
      <c r="AI66" s="147"/>
      <c r="AJ66" s="147"/>
      <c r="AK66" s="147"/>
      <c r="AL66" s="147"/>
      <c r="AM66" s="172">
        <v>662</v>
      </c>
      <c r="AN66" s="172">
        <v>662</v>
      </c>
      <c r="AO66" s="242">
        <v>662</v>
      </c>
      <c r="AP66" s="223"/>
      <c r="AQ66" s="223"/>
      <c r="AR66" s="223"/>
      <c r="AS66" s="35"/>
      <c r="AT66" s="35"/>
    </row>
    <row r="67" spans="3:46" ht="50.4" customHeight="1" thickBot="1" x14ac:dyDescent="0.65">
      <c r="C67" s="283" t="s">
        <v>55</v>
      </c>
      <c r="D67" s="325"/>
      <c r="E67" s="325"/>
      <c r="F67" s="325"/>
      <c r="G67" s="325"/>
      <c r="H67" s="325"/>
      <c r="I67" s="325"/>
      <c r="J67" s="325"/>
      <c r="K67" s="325"/>
      <c r="L67" s="325"/>
      <c r="M67" s="325"/>
      <c r="N67" s="325"/>
      <c r="O67" s="325"/>
      <c r="P67" s="325"/>
      <c r="Q67" s="325"/>
      <c r="R67" s="325"/>
      <c r="S67" s="325"/>
      <c r="T67" s="325"/>
      <c r="U67" s="325"/>
      <c r="V67" s="325"/>
      <c r="W67" s="325"/>
      <c r="X67" s="325"/>
      <c r="Y67" s="325"/>
      <c r="Z67" s="325"/>
      <c r="AA67" s="325"/>
      <c r="AB67" s="325"/>
      <c r="AC67" s="325"/>
      <c r="AD67" s="326"/>
      <c r="AE67" s="145"/>
      <c r="AF67" s="146"/>
      <c r="AG67" s="147"/>
      <c r="AH67" s="147"/>
      <c r="AI67" s="147"/>
      <c r="AJ67" s="147"/>
      <c r="AK67" s="147"/>
      <c r="AL67" s="147"/>
      <c r="AM67" s="172">
        <f>6-4</f>
        <v>2</v>
      </c>
      <c r="AN67" s="172">
        <v>424</v>
      </c>
      <c r="AO67" s="175">
        <v>40</v>
      </c>
      <c r="AP67" s="224"/>
      <c r="AQ67" s="214"/>
      <c r="AR67" s="214"/>
    </row>
    <row r="68" spans="3:46" ht="92.4" customHeight="1" thickBot="1" x14ac:dyDescent="0.65">
      <c r="C68" s="283" t="s">
        <v>54</v>
      </c>
      <c r="D68" s="325"/>
      <c r="E68" s="325"/>
      <c r="F68" s="325"/>
      <c r="G68" s="325"/>
      <c r="H68" s="325"/>
      <c r="I68" s="325"/>
      <c r="J68" s="325"/>
      <c r="K68" s="325"/>
      <c r="L68" s="325"/>
      <c r="M68" s="325"/>
      <c r="N68" s="325"/>
      <c r="O68" s="325"/>
      <c r="P68" s="325"/>
      <c r="Q68" s="325"/>
      <c r="R68" s="325"/>
      <c r="S68" s="325"/>
      <c r="T68" s="325"/>
      <c r="U68" s="325"/>
      <c r="V68" s="325"/>
      <c r="W68" s="325"/>
      <c r="X68" s="325"/>
      <c r="Y68" s="325"/>
      <c r="Z68" s="325"/>
      <c r="AA68" s="325"/>
      <c r="AB68" s="325"/>
      <c r="AC68" s="325"/>
      <c r="AD68" s="326"/>
      <c r="AE68" s="145"/>
      <c r="AF68" s="146"/>
      <c r="AG68" s="147"/>
      <c r="AH68" s="147"/>
      <c r="AI68" s="147"/>
      <c r="AJ68" s="147"/>
      <c r="AK68" s="147"/>
      <c r="AL68" s="147"/>
      <c r="AM68" s="172">
        <v>239</v>
      </c>
      <c r="AN68" s="172">
        <v>239</v>
      </c>
      <c r="AO68" s="175">
        <v>239</v>
      </c>
      <c r="AP68" s="214"/>
      <c r="AQ68" s="214"/>
      <c r="AR68" s="214"/>
    </row>
    <row r="69" spans="3:46" ht="56.4" customHeight="1" thickBot="1" x14ac:dyDescent="0.65">
      <c r="C69" s="322" t="s">
        <v>56</v>
      </c>
      <c r="D69" s="323"/>
      <c r="E69" s="323"/>
      <c r="F69" s="323"/>
      <c r="G69" s="323"/>
      <c r="H69" s="323"/>
      <c r="I69" s="323"/>
      <c r="J69" s="323"/>
      <c r="K69" s="323"/>
      <c r="L69" s="323"/>
      <c r="M69" s="323"/>
      <c r="N69" s="323"/>
      <c r="O69" s="323"/>
      <c r="P69" s="323"/>
      <c r="Q69" s="323"/>
      <c r="R69" s="323"/>
      <c r="S69" s="323"/>
      <c r="T69" s="323"/>
      <c r="U69" s="323"/>
      <c r="V69" s="323"/>
      <c r="W69" s="323"/>
      <c r="X69" s="323"/>
      <c r="Y69" s="323"/>
      <c r="Z69" s="323"/>
      <c r="AA69" s="323"/>
      <c r="AB69" s="323"/>
      <c r="AC69" s="323"/>
      <c r="AD69" s="324"/>
      <c r="AE69" s="202"/>
      <c r="AF69" s="203"/>
      <c r="AG69" s="204"/>
      <c r="AH69" s="204"/>
      <c r="AI69" s="204"/>
      <c r="AJ69" s="204"/>
      <c r="AK69" s="204"/>
      <c r="AL69" s="204"/>
      <c r="AM69" s="176">
        <v>251</v>
      </c>
      <c r="AN69" s="176">
        <v>251</v>
      </c>
      <c r="AO69" s="192">
        <v>251</v>
      </c>
      <c r="AP69" s="214"/>
      <c r="AQ69" s="214"/>
      <c r="AR69" s="214"/>
    </row>
    <row r="70" spans="3:46" ht="55.2" customHeight="1" thickBot="1" x14ac:dyDescent="0.65">
      <c r="C70" s="283" t="s">
        <v>57</v>
      </c>
      <c r="D70" s="325"/>
      <c r="E70" s="325"/>
      <c r="F70" s="325"/>
      <c r="G70" s="325"/>
      <c r="H70" s="325"/>
      <c r="I70" s="325"/>
      <c r="J70" s="325"/>
      <c r="K70" s="325"/>
      <c r="L70" s="325"/>
      <c r="M70" s="325"/>
      <c r="N70" s="325"/>
      <c r="O70" s="325"/>
      <c r="P70" s="325"/>
      <c r="Q70" s="325"/>
      <c r="R70" s="325"/>
      <c r="S70" s="325"/>
      <c r="T70" s="325"/>
      <c r="U70" s="325"/>
      <c r="V70" s="325"/>
      <c r="W70" s="325"/>
      <c r="X70" s="325"/>
      <c r="Y70" s="325"/>
      <c r="Z70" s="325"/>
      <c r="AA70" s="325"/>
      <c r="AB70" s="325"/>
      <c r="AC70" s="325"/>
      <c r="AD70" s="326"/>
      <c r="AE70" s="145"/>
      <c r="AF70" s="146"/>
      <c r="AG70" s="147"/>
      <c r="AH70" s="147"/>
      <c r="AI70" s="147"/>
      <c r="AJ70" s="147"/>
      <c r="AK70" s="147"/>
      <c r="AL70" s="147"/>
      <c r="AM70" s="172">
        <v>492</v>
      </c>
      <c r="AN70" s="172">
        <v>492</v>
      </c>
      <c r="AO70" s="175">
        <v>492</v>
      </c>
      <c r="AP70" s="214"/>
      <c r="AQ70" s="214"/>
      <c r="AR70" s="214"/>
    </row>
    <row r="71" spans="3:46" ht="39.6" customHeight="1" thickBot="1" x14ac:dyDescent="0.65">
      <c r="C71" s="327" t="s">
        <v>66</v>
      </c>
      <c r="D71" s="328"/>
      <c r="E71" s="328"/>
      <c r="F71" s="328"/>
      <c r="G71" s="328"/>
      <c r="H71" s="328"/>
      <c r="I71" s="328"/>
      <c r="J71" s="328"/>
      <c r="K71" s="328"/>
      <c r="L71" s="328"/>
      <c r="M71" s="328"/>
      <c r="N71" s="328"/>
      <c r="O71" s="328"/>
      <c r="P71" s="328"/>
      <c r="Q71" s="328"/>
      <c r="R71" s="328"/>
      <c r="S71" s="328"/>
      <c r="T71" s="328"/>
      <c r="U71" s="328"/>
      <c r="V71" s="328"/>
      <c r="W71" s="328"/>
      <c r="X71" s="328"/>
      <c r="Y71" s="328"/>
      <c r="Z71" s="328"/>
      <c r="AA71" s="328"/>
      <c r="AB71" s="328"/>
      <c r="AC71" s="328"/>
      <c r="AD71" s="329"/>
      <c r="AE71" s="205"/>
      <c r="AF71" s="206"/>
      <c r="AG71" s="207"/>
      <c r="AH71" s="207"/>
      <c r="AI71" s="207"/>
      <c r="AJ71" s="207"/>
      <c r="AK71" s="207"/>
      <c r="AL71" s="207"/>
      <c r="AM71" s="173">
        <f>1958-1197</f>
        <v>761</v>
      </c>
      <c r="AN71" s="173">
        <v>0</v>
      </c>
      <c r="AO71" s="175">
        <v>0</v>
      </c>
      <c r="AP71" s="224"/>
      <c r="AQ71" s="214"/>
      <c r="AR71" s="214"/>
    </row>
    <row r="72" spans="3:46" ht="52.8" customHeight="1" thickBot="1" x14ac:dyDescent="0.35">
      <c r="C72" s="400" t="s">
        <v>67</v>
      </c>
      <c r="D72" s="401"/>
      <c r="E72" s="401"/>
      <c r="F72" s="401"/>
      <c r="G72" s="401"/>
      <c r="H72" s="401"/>
      <c r="I72" s="401"/>
      <c r="J72" s="401"/>
      <c r="K72" s="401"/>
      <c r="L72" s="401"/>
      <c r="M72" s="401"/>
      <c r="N72" s="401"/>
      <c r="O72" s="401"/>
      <c r="P72" s="401"/>
      <c r="Q72" s="401"/>
      <c r="R72" s="401"/>
      <c r="S72" s="401"/>
      <c r="T72" s="401"/>
      <c r="U72" s="401"/>
      <c r="V72" s="401"/>
      <c r="W72" s="401"/>
      <c r="X72" s="401"/>
      <c r="Y72" s="401"/>
      <c r="Z72" s="401"/>
      <c r="AA72" s="401"/>
      <c r="AB72" s="401"/>
      <c r="AC72" s="401"/>
      <c r="AD72" s="402"/>
      <c r="AE72" s="164"/>
      <c r="AF72" s="165" t="e">
        <f>AF73+AF74+#REF!+AF77</f>
        <v>#REF!</v>
      </c>
      <c r="AG72" s="165" t="e">
        <f>AG73+AG74+#REF!+AG77</f>
        <v>#REF!</v>
      </c>
      <c r="AH72" s="165" t="e">
        <f>AH73+AH74+#REF!+AH77</f>
        <v>#REF!</v>
      </c>
      <c r="AI72" s="165" t="e">
        <f>AI73+AI74+#REF!+AI77</f>
        <v>#REF!</v>
      </c>
      <c r="AJ72" s="165" t="e">
        <f>AJ73+AJ74+#REF!+AJ77</f>
        <v>#REF!</v>
      </c>
      <c r="AK72" s="165" t="e">
        <f>AK73+AK74+#REF!+AK77</f>
        <v>#REF!</v>
      </c>
      <c r="AL72" s="166" t="e">
        <f>AL73+AL74+#REF!+AL77</f>
        <v>#REF!</v>
      </c>
      <c r="AM72" s="171">
        <f>AM75+AM76+AM78+AM79+AM80+AM81+AM82+AM83+AM84+AM85+AM87+AM86+AM88+AM89+AM90+AM91+AM92+AM93+AM94+AM95+AM96+AM97+AM98+AM99</f>
        <v>1869987.3</v>
      </c>
      <c r="AN72" s="171">
        <f t="shared" ref="AN72:AO72" si="14">AN75+AN76+AN78+AN79+AN80+AN81+AN82+AN83+AN84+AN85+AN87+AN86+AN88+AN89+AN90+AN91+AN92+AN93+AN94+AN95</f>
        <v>727616.07000000007</v>
      </c>
      <c r="AO72" s="171">
        <f t="shared" si="14"/>
        <v>67617.53</v>
      </c>
      <c r="AP72" s="209"/>
      <c r="AQ72" s="209"/>
      <c r="AR72" s="209"/>
    </row>
    <row r="73" spans="3:46" ht="58.95" hidden="1" customHeight="1" thickBot="1" x14ac:dyDescent="0.3">
      <c r="C73" s="286" t="s">
        <v>40</v>
      </c>
      <c r="D73" s="403"/>
      <c r="E73" s="403"/>
      <c r="F73" s="403"/>
      <c r="G73" s="403"/>
      <c r="H73" s="403"/>
      <c r="I73" s="403"/>
      <c r="J73" s="403"/>
      <c r="K73" s="403"/>
      <c r="L73" s="403"/>
      <c r="M73" s="403"/>
      <c r="N73" s="403"/>
      <c r="O73" s="403"/>
      <c r="P73" s="403"/>
      <c r="Q73" s="403"/>
      <c r="R73" s="403"/>
      <c r="S73" s="403"/>
      <c r="T73" s="403"/>
      <c r="U73" s="403"/>
      <c r="V73" s="403"/>
      <c r="W73" s="403"/>
      <c r="X73" s="403"/>
      <c r="Y73" s="403"/>
      <c r="Z73" s="403"/>
      <c r="AA73" s="403"/>
      <c r="AB73" s="403"/>
      <c r="AC73" s="403"/>
      <c r="AD73" s="404"/>
      <c r="AE73" s="148"/>
      <c r="AF73" s="51">
        <f>138343-28148.08</f>
        <v>110194.92</v>
      </c>
      <c r="AG73" s="124"/>
      <c r="AH73" s="124"/>
      <c r="AI73" s="124"/>
      <c r="AJ73" s="124"/>
      <c r="AK73" s="124"/>
      <c r="AL73" s="124"/>
      <c r="AM73" s="156"/>
      <c r="AN73" s="156"/>
      <c r="AO73" s="253"/>
      <c r="AP73" s="214"/>
      <c r="AQ73" s="214"/>
      <c r="AR73" s="214"/>
    </row>
    <row r="74" spans="3:46" ht="42" hidden="1" customHeight="1" thickBot="1" x14ac:dyDescent="0.3">
      <c r="C74" s="286" t="s">
        <v>37</v>
      </c>
      <c r="D74" s="287"/>
      <c r="E74" s="287"/>
      <c r="F74" s="287"/>
      <c r="G74" s="287"/>
      <c r="H74" s="287"/>
      <c r="I74" s="287"/>
      <c r="J74" s="287"/>
      <c r="K74" s="287"/>
      <c r="L74" s="287"/>
      <c r="M74" s="287"/>
      <c r="N74" s="287"/>
      <c r="O74" s="287"/>
      <c r="P74" s="287"/>
      <c r="Q74" s="287"/>
      <c r="R74" s="287"/>
      <c r="S74" s="287"/>
      <c r="T74" s="287"/>
      <c r="U74" s="287"/>
      <c r="V74" s="287"/>
      <c r="W74" s="287"/>
      <c r="X74" s="287"/>
      <c r="Y74" s="287"/>
      <c r="Z74" s="287"/>
      <c r="AA74" s="287"/>
      <c r="AB74" s="287"/>
      <c r="AC74" s="287"/>
      <c r="AD74" s="288"/>
      <c r="AE74" s="148"/>
      <c r="AF74" s="51">
        <v>2727</v>
      </c>
      <c r="AG74" s="124"/>
      <c r="AH74" s="124"/>
      <c r="AI74" s="124"/>
      <c r="AJ74" s="124"/>
      <c r="AK74" s="124"/>
      <c r="AL74" s="124"/>
      <c r="AM74" s="156"/>
      <c r="AN74" s="156"/>
      <c r="AO74" s="254"/>
      <c r="AP74" s="214"/>
      <c r="AQ74" s="214"/>
      <c r="AR74" s="214"/>
    </row>
    <row r="75" spans="3:46" ht="51.6" customHeight="1" thickBot="1" x14ac:dyDescent="0.3">
      <c r="C75" s="295" t="s">
        <v>79</v>
      </c>
      <c r="D75" s="296"/>
      <c r="E75" s="296"/>
      <c r="F75" s="296"/>
      <c r="G75" s="296"/>
      <c r="H75" s="296"/>
      <c r="I75" s="296"/>
      <c r="J75" s="296"/>
      <c r="K75" s="296"/>
      <c r="L75" s="296"/>
      <c r="M75" s="296"/>
      <c r="N75" s="296"/>
      <c r="O75" s="296"/>
      <c r="P75" s="296"/>
      <c r="Q75" s="296"/>
      <c r="R75" s="296"/>
      <c r="S75" s="296"/>
      <c r="T75" s="296"/>
      <c r="U75" s="296"/>
      <c r="V75" s="296"/>
      <c r="W75" s="296"/>
      <c r="X75" s="296"/>
      <c r="Y75" s="296"/>
      <c r="Z75" s="296"/>
      <c r="AA75" s="296"/>
      <c r="AB75" s="296"/>
      <c r="AC75" s="296"/>
      <c r="AD75" s="297"/>
      <c r="AE75" s="148"/>
      <c r="AF75" s="51"/>
      <c r="AG75" s="124"/>
      <c r="AH75" s="124"/>
      <c r="AI75" s="124"/>
      <c r="AJ75" s="124"/>
      <c r="AK75" s="124"/>
      <c r="AL75" s="124"/>
      <c r="AM75" s="172">
        <v>7125</v>
      </c>
      <c r="AN75" s="172">
        <v>0</v>
      </c>
      <c r="AO75" s="175">
        <v>0</v>
      </c>
      <c r="AP75" s="214"/>
      <c r="AQ75" s="214"/>
      <c r="AR75" s="214"/>
    </row>
    <row r="76" spans="3:46" ht="45.6" customHeight="1" thickBot="1" x14ac:dyDescent="0.3">
      <c r="C76" s="295" t="s">
        <v>93</v>
      </c>
      <c r="D76" s="296"/>
      <c r="E76" s="296"/>
      <c r="F76" s="296"/>
      <c r="G76" s="296"/>
      <c r="H76" s="296"/>
      <c r="I76" s="296"/>
      <c r="J76" s="296"/>
      <c r="K76" s="296"/>
      <c r="L76" s="296"/>
      <c r="M76" s="296"/>
      <c r="N76" s="296"/>
      <c r="O76" s="296"/>
      <c r="P76" s="296"/>
      <c r="Q76" s="296"/>
      <c r="R76" s="296"/>
      <c r="S76" s="296"/>
      <c r="T76" s="296"/>
      <c r="U76" s="296"/>
      <c r="V76" s="296"/>
      <c r="W76" s="296"/>
      <c r="X76" s="296"/>
      <c r="Y76" s="296"/>
      <c r="Z76" s="296"/>
      <c r="AA76" s="296"/>
      <c r="AB76" s="296"/>
      <c r="AC76" s="296"/>
      <c r="AD76" s="297"/>
      <c r="AE76" s="148"/>
      <c r="AF76" s="51"/>
      <c r="AG76" s="124"/>
      <c r="AH76" s="124"/>
      <c r="AI76" s="124"/>
      <c r="AJ76" s="124"/>
      <c r="AK76" s="124"/>
      <c r="AL76" s="124"/>
      <c r="AM76" s="172">
        <f>2727-11</f>
        <v>2716</v>
      </c>
      <c r="AN76" s="172">
        <f>2727-11</f>
        <v>2716</v>
      </c>
      <c r="AO76" s="255">
        <v>2716</v>
      </c>
      <c r="AP76" s="214"/>
      <c r="AQ76" s="214"/>
      <c r="AR76" s="214"/>
    </row>
    <row r="77" spans="3:46" ht="42" hidden="1" customHeight="1" thickBot="1" x14ac:dyDescent="0.3">
      <c r="C77" s="286" t="s">
        <v>38</v>
      </c>
      <c r="D77" s="287"/>
      <c r="E77" s="287"/>
      <c r="F77" s="287"/>
      <c r="G77" s="287"/>
      <c r="H77" s="287"/>
      <c r="I77" s="287"/>
      <c r="J77" s="287"/>
      <c r="K77" s="287"/>
      <c r="L77" s="287"/>
      <c r="M77" s="287"/>
      <c r="N77" s="287"/>
      <c r="O77" s="287"/>
      <c r="P77" s="287"/>
      <c r="Q77" s="287"/>
      <c r="R77" s="287"/>
      <c r="S77" s="287"/>
      <c r="T77" s="287"/>
      <c r="U77" s="287"/>
      <c r="V77" s="287"/>
      <c r="W77" s="287"/>
      <c r="X77" s="287"/>
      <c r="Y77" s="287"/>
      <c r="Z77" s="287"/>
      <c r="AA77" s="287"/>
      <c r="AB77" s="287"/>
      <c r="AC77" s="287"/>
      <c r="AD77" s="288"/>
      <c r="AE77" s="148"/>
      <c r="AF77" s="51">
        <v>806</v>
      </c>
      <c r="AG77" s="124"/>
      <c r="AH77" s="124"/>
      <c r="AI77" s="124"/>
      <c r="AJ77" s="124"/>
      <c r="AK77" s="124"/>
      <c r="AL77" s="124"/>
      <c r="AM77" s="178"/>
      <c r="AN77" s="178"/>
      <c r="AO77" s="256"/>
      <c r="AP77" s="214"/>
      <c r="AQ77" s="214"/>
      <c r="AR77" s="214"/>
    </row>
    <row r="78" spans="3:46" ht="45.6" customHeight="1" thickBot="1" x14ac:dyDescent="0.3">
      <c r="C78" s="286" t="s">
        <v>47</v>
      </c>
      <c r="D78" s="287"/>
      <c r="E78" s="287"/>
      <c r="F78" s="287"/>
      <c r="G78" s="287"/>
      <c r="H78" s="287"/>
      <c r="I78" s="287"/>
      <c r="J78" s="287"/>
      <c r="K78" s="287"/>
      <c r="L78" s="287"/>
      <c r="M78" s="287"/>
      <c r="N78" s="287"/>
      <c r="O78" s="287"/>
      <c r="P78" s="287"/>
      <c r="Q78" s="287"/>
      <c r="R78" s="287"/>
      <c r="S78" s="287"/>
      <c r="T78" s="287"/>
      <c r="U78" s="287"/>
      <c r="V78" s="287"/>
      <c r="W78" s="287"/>
      <c r="X78" s="287"/>
      <c r="Y78" s="287"/>
      <c r="Z78" s="287"/>
      <c r="AA78" s="287"/>
      <c r="AB78" s="287"/>
      <c r="AC78" s="287"/>
      <c r="AD78" s="288"/>
      <c r="AE78" s="148"/>
      <c r="AF78" s="51"/>
      <c r="AG78" s="124"/>
      <c r="AH78" s="124"/>
      <c r="AI78" s="124"/>
      <c r="AJ78" s="124"/>
      <c r="AK78" s="124"/>
      <c r="AL78" s="124"/>
      <c r="AM78" s="172">
        <v>0</v>
      </c>
      <c r="AN78" s="172">
        <v>0</v>
      </c>
      <c r="AO78" s="175">
        <v>7699.43</v>
      </c>
      <c r="AP78" s="214"/>
      <c r="AQ78" s="214"/>
      <c r="AR78" s="214"/>
    </row>
    <row r="79" spans="3:46" ht="45.6" customHeight="1" thickBot="1" x14ac:dyDescent="0.3">
      <c r="C79" s="412" t="s">
        <v>89</v>
      </c>
      <c r="D79" s="413"/>
      <c r="E79" s="413"/>
      <c r="F79" s="413"/>
      <c r="G79" s="413"/>
      <c r="H79" s="413"/>
      <c r="I79" s="413"/>
      <c r="J79" s="413"/>
      <c r="K79" s="413"/>
      <c r="L79" s="413"/>
      <c r="M79" s="413"/>
      <c r="N79" s="413"/>
      <c r="O79" s="413"/>
      <c r="P79" s="413"/>
      <c r="Q79" s="413"/>
      <c r="R79" s="413"/>
      <c r="S79" s="413"/>
      <c r="T79" s="413"/>
      <c r="U79" s="413"/>
      <c r="V79" s="413"/>
      <c r="W79" s="413"/>
      <c r="X79" s="413"/>
      <c r="Y79" s="413"/>
      <c r="Z79" s="413"/>
      <c r="AA79" s="413"/>
      <c r="AB79" s="413"/>
      <c r="AC79" s="413"/>
      <c r="AD79" s="414"/>
      <c r="AE79" s="264"/>
      <c r="AF79" s="186"/>
      <c r="AG79" s="186"/>
      <c r="AH79" s="186"/>
      <c r="AI79" s="186"/>
      <c r="AJ79" s="186"/>
      <c r="AK79" s="186"/>
      <c r="AL79" s="186"/>
      <c r="AM79" s="178">
        <f>25534-1800</f>
        <v>23734</v>
      </c>
      <c r="AN79" s="178">
        <v>5319</v>
      </c>
      <c r="AO79" s="265">
        <f>13592-6310</f>
        <v>7282</v>
      </c>
      <c r="AP79" s="268"/>
      <c r="AQ79" s="214"/>
      <c r="AR79" s="211"/>
    </row>
    <row r="80" spans="3:46" ht="70.8" customHeight="1" thickBot="1" x14ac:dyDescent="0.3">
      <c r="C80" s="295" t="s">
        <v>83</v>
      </c>
      <c r="D80" s="296"/>
      <c r="E80" s="296"/>
      <c r="F80" s="296"/>
      <c r="G80" s="296"/>
      <c r="H80" s="296"/>
      <c r="I80" s="296"/>
      <c r="J80" s="296"/>
      <c r="K80" s="296"/>
      <c r="L80" s="296"/>
      <c r="M80" s="296"/>
      <c r="N80" s="296"/>
      <c r="O80" s="296"/>
      <c r="P80" s="296"/>
      <c r="Q80" s="296"/>
      <c r="R80" s="296"/>
      <c r="S80" s="296"/>
      <c r="T80" s="296"/>
      <c r="U80" s="296"/>
      <c r="V80" s="296"/>
      <c r="W80" s="296"/>
      <c r="X80" s="296"/>
      <c r="Y80" s="296"/>
      <c r="Z80" s="296"/>
      <c r="AA80" s="296"/>
      <c r="AB80" s="296"/>
      <c r="AC80" s="296"/>
      <c r="AD80" s="297"/>
      <c r="AE80" s="200"/>
      <c r="AF80" s="201"/>
      <c r="AG80" s="201"/>
      <c r="AH80" s="201"/>
      <c r="AI80" s="201"/>
      <c r="AJ80" s="201"/>
      <c r="AK80" s="201"/>
      <c r="AL80" s="201"/>
      <c r="AM80" s="172">
        <v>275</v>
      </c>
      <c r="AN80" s="172">
        <v>276</v>
      </c>
      <c r="AO80" s="257">
        <v>290</v>
      </c>
      <c r="AP80" s="214"/>
      <c r="AQ80" s="214"/>
      <c r="AR80" s="214"/>
    </row>
    <row r="81" spans="3:44" ht="49.2" customHeight="1" thickBot="1" x14ac:dyDescent="0.3">
      <c r="C81" s="295" t="s">
        <v>90</v>
      </c>
      <c r="D81" s="296"/>
      <c r="E81" s="296"/>
      <c r="F81" s="296"/>
      <c r="G81" s="296"/>
      <c r="H81" s="296"/>
      <c r="I81" s="296"/>
      <c r="J81" s="296"/>
      <c r="K81" s="296"/>
      <c r="L81" s="296"/>
      <c r="M81" s="296"/>
      <c r="N81" s="296"/>
      <c r="O81" s="296"/>
      <c r="P81" s="296"/>
      <c r="Q81" s="296"/>
      <c r="R81" s="296"/>
      <c r="S81" s="296"/>
      <c r="T81" s="296"/>
      <c r="U81" s="296"/>
      <c r="V81" s="296"/>
      <c r="W81" s="296"/>
      <c r="X81" s="296"/>
      <c r="Y81" s="296"/>
      <c r="Z81" s="296"/>
      <c r="AA81" s="296"/>
      <c r="AB81" s="296"/>
      <c r="AC81" s="296"/>
      <c r="AD81" s="297"/>
      <c r="AE81" s="200"/>
      <c r="AF81" s="201"/>
      <c r="AG81" s="201"/>
      <c r="AH81" s="201"/>
      <c r="AI81" s="201"/>
      <c r="AJ81" s="201"/>
      <c r="AK81" s="201"/>
      <c r="AL81" s="201"/>
      <c r="AM81" s="172">
        <f>3762.57+584.25</f>
        <v>4346.82</v>
      </c>
      <c r="AN81" s="172">
        <v>0</v>
      </c>
      <c r="AO81" s="175">
        <v>0</v>
      </c>
      <c r="AP81" s="225"/>
      <c r="AQ81" s="214"/>
      <c r="AR81" s="214"/>
    </row>
    <row r="82" spans="3:44" ht="49.2" customHeight="1" thickBot="1" x14ac:dyDescent="0.3">
      <c r="C82" s="295" t="s">
        <v>80</v>
      </c>
      <c r="D82" s="296"/>
      <c r="E82" s="296"/>
      <c r="F82" s="296"/>
      <c r="G82" s="296"/>
      <c r="H82" s="296"/>
      <c r="I82" s="296"/>
      <c r="J82" s="296"/>
      <c r="K82" s="296"/>
      <c r="L82" s="296"/>
      <c r="M82" s="296"/>
      <c r="N82" s="296"/>
      <c r="O82" s="296"/>
      <c r="P82" s="296"/>
      <c r="Q82" s="296"/>
      <c r="R82" s="296"/>
      <c r="S82" s="296"/>
      <c r="T82" s="296"/>
      <c r="U82" s="296"/>
      <c r="V82" s="296"/>
      <c r="W82" s="296"/>
      <c r="X82" s="296"/>
      <c r="Y82" s="296"/>
      <c r="Z82" s="296"/>
      <c r="AA82" s="296"/>
      <c r="AB82" s="296"/>
      <c r="AC82" s="296"/>
      <c r="AD82" s="297"/>
      <c r="AE82" s="200"/>
      <c r="AF82" s="201"/>
      <c r="AG82" s="201"/>
      <c r="AH82" s="201"/>
      <c r="AI82" s="201"/>
      <c r="AJ82" s="201"/>
      <c r="AK82" s="201"/>
      <c r="AL82" s="201"/>
      <c r="AM82" s="172">
        <v>597.79999999999995</v>
      </c>
      <c r="AN82" s="172">
        <v>0</v>
      </c>
      <c r="AO82" s="175">
        <v>0</v>
      </c>
      <c r="AP82" s="214"/>
      <c r="AQ82" s="214"/>
      <c r="AR82" s="214"/>
    </row>
    <row r="83" spans="3:44" ht="52.8" customHeight="1" thickBot="1" x14ac:dyDescent="0.3">
      <c r="C83" s="295" t="s">
        <v>58</v>
      </c>
      <c r="D83" s="408"/>
      <c r="E83" s="408"/>
      <c r="F83" s="408"/>
      <c r="G83" s="408"/>
      <c r="H83" s="408"/>
      <c r="I83" s="408"/>
      <c r="J83" s="408"/>
      <c r="K83" s="408"/>
      <c r="L83" s="408"/>
      <c r="M83" s="408"/>
      <c r="N83" s="408"/>
      <c r="O83" s="408"/>
      <c r="P83" s="408"/>
      <c r="Q83" s="408"/>
      <c r="R83" s="408"/>
      <c r="S83" s="408"/>
      <c r="T83" s="408"/>
      <c r="U83" s="408"/>
      <c r="V83" s="408"/>
      <c r="W83" s="408"/>
      <c r="X83" s="408"/>
      <c r="Y83" s="408"/>
      <c r="Z83" s="408"/>
      <c r="AA83" s="408"/>
      <c r="AB83" s="408"/>
      <c r="AC83" s="408"/>
      <c r="AD83" s="408"/>
      <c r="AE83" s="200"/>
      <c r="AF83" s="201"/>
      <c r="AG83" s="201"/>
      <c r="AH83" s="201"/>
      <c r="AI83" s="201"/>
      <c r="AJ83" s="201"/>
      <c r="AK83" s="201"/>
      <c r="AL83" s="201"/>
      <c r="AM83" s="172">
        <f>4560-4560</f>
        <v>0</v>
      </c>
      <c r="AN83" s="172">
        <v>2864</v>
      </c>
      <c r="AO83" s="235">
        <v>0</v>
      </c>
      <c r="AP83" s="214"/>
      <c r="AQ83" s="214"/>
      <c r="AR83" s="214"/>
    </row>
    <row r="84" spans="3:44" ht="51.6" customHeight="1" thickBot="1" x14ac:dyDescent="0.3">
      <c r="C84" s="295" t="s">
        <v>81</v>
      </c>
      <c r="D84" s="296"/>
      <c r="E84" s="296"/>
      <c r="F84" s="296"/>
      <c r="G84" s="296"/>
      <c r="H84" s="296"/>
      <c r="I84" s="296"/>
      <c r="J84" s="296"/>
      <c r="K84" s="296"/>
      <c r="L84" s="296"/>
      <c r="M84" s="296"/>
      <c r="N84" s="296"/>
      <c r="O84" s="296"/>
      <c r="P84" s="296"/>
      <c r="Q84" s="296"/>
      <c r="R84" s="296"/>
      <c r="S84" s="296"/>
      <c r="T84" s="296"/>
      <c r="U84" s="296"/>
      <c r="V84" s="296"/>
      <c r="W84" s="296"/>
      <c r="X84" s="296"/>
      <c r="Y84" s="296"/>
      <c r="Z84" s="296"/>
      <c r="AA84" s="296"/>
      <c r="AB84" s="296"/>
      <c r="AC84" s="296"/>
      <c r="AD84" s="296"/>
      <c r="AE84" s="200"/>
      <c r="AF84" s="201"/>
      <c r="AG84" s="201"/>
      <c r="AH84" s="201"/>
      <c r="AI84" s="201"/>
      <c r="AJ84" s="201"/>
      <c r="AK84" s="201"/>
      <c r="AL84" s="201"/>
      <c r="AM84" s="172">
        <f>4394.5+893.7+35.3</f>
        <v>5323.5</v>
      </c>
      <c r="AN84" s="172">
        <v>5282</v>
      </c>
      <c r="AO84" s="257">
        <v>5275</v>
      </c>
      <c r="AP84" s="211"/>
      <c r="AQ84" s="226"/>
      <c r="AR84" s="214"/>
    </row>
    <row r="85" spans="3:44" ht="50.4" customHeight="1" thickBot="1" x14ac:dyDescent="0.3">
      <c r="C85" s="295" t="s">
        <v>91</v>
      </c>
      <c r="D85" s="296"/>
      <c r="E85" s="296"/>
      <c r="F85" s="296"/>
      <c r="G85" s="296"/>
      <c r="H85" s="296"/>
      <c r="I85" s="296"/>
      <c r="J85" s="296"/>
      <c r="K85" s="296"/>
      <c r="L85" s="296"/>
      <c r="M85" s="296"/>
      <c r="N85" s="296"/>
      <c r="O85" s="296"/>
      <c r="P85" s="296"/>
      <c r="Q85" s="296"/>
      <c r="R85" s="296"/>
      <c r="S85" s="296"/>
      <c r="T85" s="296"/>
      <c r="U85" s="296"/>
      <c r="V85" s="296"/>
      <c r="W85" s="296"/>
      <c r="X85" s="296"/>
      <c r="Y85" s="296"/>
      <c r="Z85" s="296"/>
      <c r="AA85" s="296"/>
      <c r="AB85" s="296"/>
      <c r="AC85" s="296"/>
      <c r="AD85" s="297"/>
      <c r="AE85" s="200"/>
      <c r="AF85" s="201"/>
      <c r="AG85" s="201"/>
      <c r="AH85" s="201"/>
      <c r="AI85" s="201"/>
      <c r="AJ85" s="201"/>
      <c r="AK85" s="201"/>
      <c r="AL85" s="201"/>
      <c r="AM85" s="172">
        <f>27120-724.2</f>
        <v>26395.8</v>
      </c>
      <c r="AN85" s="172">
        <f>29051-793.7</f>
        <v>28257.3</v>
      </c>
      <c r="AO85" s="175">
        <f>29087-1292.9</f>
        <v>27794.1</v>
      </c>
      <c r="AP85" s="211"/>
      <c r="AQ85" s="227"/>
      <c r="AR85" s="211"/>
    </row>
    <row r="86" spans="3:44" ht="50.4" customHeight="1" thickBot="1" x14ac:dyDescent="0.3">
      <c r="C86" s="295" t="s">
        <v>92</v>
      </c>
      <c r="D86" s="389"/>
      <c r="E86" s="389"/>
      <c r="F86" s="389"/>
      <c r="G86" s="389"/>
      <c r="H86" s="389"/>
      <c r="I86" s="389"/>
      <c r="J86" s="389"/>
      <c r="K86" s="389"/>
      <c r="L86" s="389"/>
      <c r="M86" s="389"/>
      <c r="N86" s="389"/>
      <c r="O86" s="389"/>
      <c r="P86" s="389"/>
      <c r="Q86" s="389"/>
      <c r="R86" s="389"/>
      <c r="S86" s="389"/>
      <c r="T86" s="389"/>
      <c r="U86" s="389"/>
      <c r="V86" s="389"/>
      <c r="W86" s="389"/>
      <c r="X86" s="389"/>
      <c r="Y86" s="389"/>
      <c r="Z86" s="389"/>
      <c r="AA86" s="389"/>
      <c r="AB86" s="389"/>
      <c r="AC86" s="389"/>
      <c r="AD86" s="389"/>
      <c r="AE86" s="200"/>
      <c r="AF86" s="201"/>
      <c r="AG86" s="201"/>
      <c r="AH86" s="201"/>
      <c r="AI86" s="201"/>
      <c r="AJ86" s="201"/>
      <c r="AK86" s="201"/>
      <c r="AL86" s="201"/>
      <c r="AM86" s="172">
        <v>15926</v>
      </c>
      <c r="AN86" s="172">
        <v>14511</v>
      </c>
      <c r="AO86" s="175">
        <v>14511</v>
      </c>
      <c r="AP86" s="214"/>
      <c r="AQ86" s="214"/>
      <c r="AR86" s="214"/>
    </row>
    <row r="87" spans="3:44" ht="49.2" customHeight="1" thickBot="1" x14ac:dyDescent="0.3">
      <c r="C87" s="390" t="s">
        <v>72</v>
      </c>
      <c r="D87" s="391"/>
      <c r="E87" s="391"/>
      <c r="F87" s="391"/>
      <c r="G87" s="391"/>
      <c r="H87" s="391"/>
      <c r="I87" s="391"/>
      <c r="J87" s="391"/>
      <c r="K87" s="391"/>
      <c r="L87" s="391"/>
      <c r="M87" s="391"/>
      <c r="N87" s="391"/>
      <c r="O87" s="391"/>
      <c r="P87" s="391"/>
      <c r="Q87" s="391"/>
      <c r="R87" s="391"/>
      <c r="S87" s="391"/>
      <c r="T87" s="391"/>
      <c r="U87" s="391"/>
      <c r="V87" s="391"/>
      <c r="W87" s="391"/>
      <c r="X87" s="391"/>
      <c r="Y87" s="391"/>
      <c r="Z87" s="391"/>
      <c r="AA87" s="391"/>
      <c r="AB87" s="391"/>
      <c r="AC87" s="391"/>
      <c r="AD87" s="392"/>
      <c r="AE87" s="149"/>
      <c r="AF87" s="150"/>
      <c r="AG87" s="150"/>
      <c r="AH87" s="150"/>
      <c r="AI87" s="150"/>
      <c r="AJ87" s="150"/>
      <c r="AK87" s="150"/>
      <c r="AL87" s="150"/>
      <c r="AM87" s="175">
        <v>1695747.08</v>
      </c>
      <c r="AN87" s="172">
        <v>644883.62</v>
      </c>
      <c r="AO87" s="175">
        <v>0</v>
      </c>
      <c r="AP87" s="228"/>
      <c r="AQ87" s="214"/>
      <c r="AR87" s="214"/>
    </row>
    <row r="88" spans="3:44" ht="69.599999999999994" customHeight="1" thickBot="1" x14ac:dyDescent="0.3">
      <c r="C88" s="393" t="s">
        <v>73</v>
      </c>
      <c r="D88" s="395"/>
      <c r="E88" s="395"/>
      <c r="F88" s="395"/>
      <c r="G88" s="395"/>
      <c r="H88" s="395"/>
      <c r="I88" s="395"/>
      <c r="J88" s="395"/>
      <c r="K88" s="395"/>
      <c r="L88" s="395"/>
      <c r="M88" s="395"/>
      <c r="N88" s="395"/>
      <c r="O88" s="395"/>
      <c r="P88" s="395"/>
      <c r="Q88" s="395"/>
      <c r="R88" s="395"/>
      <c r="S88" s="395"/>
      <c r="T88" s="395"/>
      <c r="U88" s="395"/>
      <c r="V88" s="395"/>
      <c r="W88" s="395"/>
      <c r="X88" s="395"/>
      <c r="Y88" s="395"/>
      <c r="Z88" s="395"/>
      <c r="AA88" s="395"/>
      <c r="AB88" s="395"/>
      <c r="AC88" s="395"/>
      <c r="AD88" s="396"/>
      <c r="AE88" s="162"/>
      <c r="AF88" s="163"/>
      <c r="AG88" s="163"/>
      <c r="AH88" s="163"/>
      <c r="AI88" s="163"/>
      <c r="AJ88" s="163"/>
      <c r="AK88" s="163"/>
      <c r="AL88" s="163"/>
      <c r="AM88" s="173">
        <f>3265.24-321.315-107.105</f>
        <v>2836.8199999999997</v>
      </c>
      <c r="AN88" s="173">
        <f>16326.3-695.9625-231.9875</f>
        <v>15398.35</v>
      </c>
      <c r="AO88" s="258">
        <v>0</v>
      </c>
      <c r="AP88" s="229"/>
      <c r="AQ88" s="229"/>
      <c r="AR88" s="214"/>
    </row>
    <row r="89" spans="3:44" ht="91.2" customHeight="1" thickBot="1" x14ac:dyDescent="0.3">
      <c r="C89" s="397" t="s">
        <v>74</v>
      </c>
      <c r="D89" s="395"/>
      <c r="E89" s="395"/>
      <c r="F89" s="395"/>
      <c r="G89" s="395"/>
      <c r="H89" s="395"/>
      <c r="I89" s="395"/>
      <c r="J89" s="395"/>
      <c r="K89" s="395"/>
      <c r="L89" s="395"/>
      <c r="M89" s="395"/>
      <c r="N89" s="395"/>
      <c r="O89" s="395"/>
      <c r="P89" s="395"/>
      <c r="Q89" s="395"/>
      <c r="R89" s="395"/>
      <c r="S89" s="395"/>
      <c r="T89" s="395"/>
      <c r="U89" s="395"/>
      <c r="V89" s="395"/>
      <c r="W89" s="395"/>
      <c r="X89" s="395"/>
      <c r="Y89" s="395"/>
      <c r="Z89" s="395"/>
      <c r="AA89" s="395"/>
      <c r="AB89" s="395"/>
      <c r="AC89" s="395"/>
      <c r="AD89" s="396"/>
      <c r="AE89" s="151"/>
      <c r="AF89" s="152"/>
      <c r="AG89" s="152"/>
      <c r="AH89" s="152"/>
      <c r="AI89" s="152"/>
      <c r="AJ89" s="152"/>
      <c r="AK89" s="152"/>
      <c r="AL89" s="152"/>
      <c r="AM89" s="173">
        <v>0</v>
      </c>
      <c r="AN89" s="173">
        <v>442.8</v>
      </c>
      <c r="AO89" s="258">
        <v>0</v>
      </c>
      <c r="AP89" s="214"/>
      <c r="AQ89" s="214"/>
      <c r="AR89" s="214"/>
    </row>
    <row r="90" spans="3:44" ht="49.2" customHeight="1" thickBot="1" x14ac:dyDescent="0.3">
      <c r="C90" s="397" t="s">
        <v>75</v>
      </c>
      <c r="D90" s="395"/>
      <c r="E90" s="395"/>
      <c r="F90" s="395"/>
      <c r="G90" s="395"/>
      <c r="H90" s="395"/>
      <c r="I90" s="395"/>
      <c r="J90" s="395"/>
      <c r="K90" s="395"/>
      <c r="L90" s="395"/>
      <c r="M90" s="395"/>
      <c r="N90" s="395"/>
      <c r="O90" s="395"/>
      <c r="P90" s="395"/>
      <c r="Q90" s="395"/>
      <c r="R90" s="395"/>
      <c r="S90" s="395"/>
      <c r="T90" s="395"/>
      <c r="U90" s="395"/>
      <c r="V90" s="395"/>
      <c r="W90" s="395"/>
      <c r="X90" s="395"/>
      <c r="Y90" s="395"/>
      <c r="Z90" s="395"/>
      <c r="AA90" s="395"/>
      <c r="AB90" s="395"/>
      <c r="AC90" s="395"/>
      <c r="AD90" s="396"/>
      <c r="AE90" s="151"/>
      <c r="AF90" s="152"/>
      <c r="AG90" s="152"/>
      <c r="AH90" s="152"/>
      <c r="AI90" s="152"/>
      <c r="AJ90" s="152"/>
      <c r="AK90" s="152"/>
      <c r="AL90" s="152"/>
      <c r="AM90" s="173">
        <v>5500</v>
      </c>
      <c r="AN90" s="173">
        <v>0</v>
      </c>
      <c r="AO90" s="258">
        <v>0</v>
      </c>
      <c r="AP90" s="214"/>
      <c r="AQ90" s="214"/>
      <c r="AR90" s="214"/>
    </row>
    <row r="91" spans="3:44" ht="60" customHeight="1" thickBot="1" x14ac:dyDescent="0.3">
      <c r="C91" s="393" t="s">
        <v>87</v>
      </c>
      <c r="D91" s="389"/>
      <c r="E91" s="389"/>
      <c r="F91" s="389"/>
      <c r="G91" s="389"/>
      <c r="H91" s="389"/>
      <c r="I91" s="389"/>
      <c r="J91" s="389"/>
      <c r="K91" s="389"/>
      <c r="L91" s="389"/>
      <c r="M91" s="389"/>
      <c r="N91" s="389"/>
      <c r="O91" s="389"/>
      <c r="P91" s="389"/>
      <c r="Q91" s="389"/>
      <c r="R91" s="389"/>
      <c r="S91" s="389"/>
      <c r="T91" s="389"/>
      <c r="U91" s="389"/>
      <c r="V91" s="389"/>
      <c r="W91" s="389"/>
      <c r="X91" s="389"/>
      <c r="Y91" s="389"/>
      <c r="Z91" s="389"/>
      <c r="AA91" s="389"/>
      <c r="AB91" s="389"/>
      <c r="AC91" s="389"/>
      <c r="AD91" s="394"/>
      <c r="AE91" s="162"/>
      <c r="AF91" s="163"/>
      <c r="AG91" s="163"/>
      <c r="AH91" s="163"/>
      <c r="AI91" s="163"/>
      <c r="AJ91" s="163"/>
      <c r="AK91" s="163"/>
      <c r="AL91" s="163"/>
      <c r="AM91" s="173">
        <f>46028.76-690.42</f>
        <v>45338.340000000004</v>
      </c>
      <c r="AN91" s="173">
        <v>0</v>
      </c>
      <c r="AO91" s="258">
        <v>2050</v>
      </c>
      <c r="AP91" s="268"/>
      <c r="AQ91" s="214"/>
      <c r="AR91" s="214"/>
    </row>
    <row r="92" spans="3:44" ht="60" customHeight="1" thickBot="1" x14ac:dyDescent="0.3">
      <c r="C92" s="393" t="s">
        <v>82</v>
      </c>
      <c r="D92" s="389"/>
      <c r="E92" s="389"/>
      <c r="F92" s="389"/>
      <c r="G92" s="389"/>
      <c r="H92" s="389"/>
      <c r="I92" s="389"/>
      <c r="J92" s="389"/>
      <c r="K92" s="389"/>
      <c r="L92" s="389"/>
      <c r="M92" s="389"/>
      <c r="N92" s="389"/>
      <c r="O92" s="389"/>
      <c r="P92" s="389"/>
      <c r="Q92" s="389"/>
      <c r="R92" s="389"/>
      <c r="S92" s="389"/>
      <c r="T92" s="389"/>
      <c r="U92" s="389"/>
      <c r="V92" s="389"/>
      <c r="W92" s="389"/>
      <c r="X92" s="389"/>
      <c r="Y92" s="389"/>
      <c r="Z92" s="389"/>
      <c r="AA92" s="389"/>
      <c r="AB92" s="389"/>
      <c r="AC92" s="389"/>
      <c r="AD92" s="394"/>
      <c r="AE92" s="162"/>
      <c r="AF92" s="163"/>
      <c r="AG92" s="163"/>
      <c r="AH92" s="163"/>
      <c r="AI92" s="163"/>
      <c r="AJ92" s="163"/>
      <c r="AK92" s="163"/>
      <c r="AL92" s="163"/>
      <c r="AM92" s="173">
        <v>9020</v>
      </c>
      <c r="AN92" s="173">
        <v>7666</v>
      </c>
      <c r="AO92" s="242">
        <v>0</v>
      </c>
      <c r="AP92" s="230"/>
      <c r="AQ92" s="231"/>
      <c r="AR92" s="231"/>
    </row>
    <row r="93" spans="3:44" ht="50.4" customHeight="1" thickBot="1" x14ac:dyDescent="0.3">
      <c r="C93" s="393" t="s">
        <v>86</v>
      </c>
      <c r="D93" s="389"/>
      <c r="E93" s="389"/>
      <c r="F93" s="389"/>
      <c r="G93" s="389"/>
      <c r="H93" s="389"/>
      <c r="I93" s="389"/>
      <c r="J93" s="389"/>
      <c r="K93" s="389"/>
      <c r="L93" s="389"/>
      <c r="M93" s="389"/>
      <c r="N93" s="389"/>
      <c r="O93" s="389"/>
      <c r="P93" s="389"/>
      <c r="Q93" s="389"/>
      <c r="R93" s="389"/>
      <c r="S93" s="389"/>
      <c r="T93" s="389"/>
      <c r="U93" s="389"/>
      <c r="V93" s="389"/>
      <c r="W93" s="389"/>
      <c r="X93" s="389"/>
      <c r="Y93" s="389"/>
      <c r="Z93" s="389"/>
      <c r="AA93" s="389"/>
      <c r="AB93" s="389"/>
      <c r="AC93" s="389"/>
      <c r="AD93" s="394"/>
      <c r="AE93" s="162"/>
      <c r="AF93" s="163"/>
      <c r="AG93" s="163"/>
      <c r="AH93" s="163"/>
      <c r="AI93" s="163"/>
      <c r="AJ93" s="163"/>
      <c r="AK93" s="163"/>
      <c r="AL93" s="163"/>
      <c r="AM93" s="173">
        <v>12093.92</v>
      </c>
      <c r="AN93" s="173">
        <v>0</v>
      </c>
      <c r="AO93" s="242">
        <v>0</v>
      </c>
      <c r="AP93" s="230"/>
      <c r="AQ93" s="230"/>
      <c r="AR93" s="230"/>
    </row>
    <row r="94" spans="3:44" ht="91.2" customHeight="1" thickBot="1" x14ac:dyDescent="0.3">
      <c r="C94" s="393" t="s">
        <v>84</v>
      </c>
      <c r="D94" s="389"/>
      <c r="E94" s="389"/>
      <c r="F94" s="389"/>
      <c r="G94" s="389"/>
      <c r="H94" s="389"/>
      <c r="I94" s="389"/>
      <c r="J94" s="389"/>
      <c r="K94" s="389"/>
      <c r="L94" s="389"/>
      <c r="M94" s="389"/>
      <c r="N94" s="389"/>
      <c r="O94" s="389"/>
      <c r="P94" s="389"/>
      <c r="Q94" s="389"/>
      <c r="R94" s="389"/>
      <c r="S94" s="389"/>
      <c r="T94" s="389"/>
      <c r="U94" s="389"/>
      <c r="V94" s="389"/>
      <c r="W94" s="389"/>
      <c r="X94" s="389"/>
      <c r="Y94" s="389"/>
      <c r="Z94" s="389"/>
      <c r="AA94" s="389"/>
      <c r="AB94" s="389"/>
      <c r="AC94" s="389"/>
      <c r="AD94" s="394"/>
      <c r="AE94" s="200"/>
      <c r="AF94" s="201"/>
      <c r="AG94" s="201"/>
      <c r="AH94" s="201"/>
      <c r="AI94" s="201"/>
      <c r="AJ94" s="201"/>
      <c r="AK94" s="201"/>
      <c r="AL94" s="201"/>
      <c r="AM94" s="172">
        <v>181</v>
      </c>
      <c r="AN94" s="172">
        <v>0</v>
      </c>
      <c r="AO94" s="242">
        <v>0</v>
      </c>
      <c r="AP94" s="229"/>
      <c r="AQ94" s="230"/>
      <c r="AR94" s="230"/>
    </row>
    <row r="95" spans="3:44" ht="46.8" customHeight="1" thickBot="1" x14ac:dyDescent="0.3">
      <c r="C95" s="393" t="s">
        <v>76</v>
      </c>
      <c r="D95" s="389"/>
      <c r="E95" s="389"/>
      <c r="F95" s="389"/>
      <c r="G95" s="389"/>
      <c r="H95" s="389"/>
      <c r="I95" s="389"/>
      <c r="J95" s="389"/>
      <c r="K95" s="389"/>
      <c r="L95" s="389"/>
      <c r="M95" s="389"/>
      <c r="N95" s="389"/>
      <c r="O95" s="389"/>
      <c r="P95" s="389"/>
      <c r="Q95" s="389"/>
      <c r="R95" s="389"/>
      <c r="S95" s="389"/>
      <c r="T95" s="389"/>
      <c r="U95" s="389"/>
      <c r="V95" s="389"/>
      <c r="W95" s="389"/>
      <c r="X95" s="389"/>
      <c r="Y95" s="389"/>
      <c r="Z95" s="389"/>
      <c r="AA95" s="389"/>
      <c r="AB95" s="389"/>
      <c r="AC95" s="389"/>
      <c r="AD95" s="394"/>
      <c r="AE95" s="200"/>
      <c r="AF95" s="201"/>
      <c r="AG95" s="201"/>
      <c r="AH95" s="201"/>
      <c r="AI95" s="201"/>
      <c r="AJ95" s="201"/>
      <c r="AK95" s="201"/>
      <c r="AL95" s="201"/>
      <c r="AM95" s="172">
        <f>2579.35+2633.95</f>
        <v>5213.2999999999993</v>
      </c>
      <c r="AN95" s="172">
        <v>0</v>
      </c>
      <c r="AO95" s="242">
        <v>0</v>
      </c>
      <c r="AP95" s="229"/>
      <c r="AQ95" s="230"/>
      <c r="AR95" s="230"/>
    </row>
    <row r="96" spans="3:44" ht="46.8" customHeight="1" thickBot="1" x14ac:dyDescent="0.3">
      <c r="C96" s="393" t="s">
        <v>77</v>
      </c>
      <c r="D96" s="389"/>
      <c r="E96" s="389"/>
      <c r="F96" s="389"/>
      <c r="G96" s="389"/>
      <c r="H96" s="389"/>
      <c r="I96" s="389"/>
      <c r="J96" s="389"/>
      <c r="K96" s="389"/>
      <c r="L96" s="389"/>
      <c r="M96" s="389"/>
      <c r="N96" s="389"/>
      <c r="O96" s="389"/>
      <c r="P96" s="389"/>
      <c r="Q96" s="389"/>
      <c r="R96" s="389"/>
      <c r="S96" s="389"/>
      <c r="T96" s="389"/>
      <c r="U96" s="389"/>
      <c r="V96" s="389"/>
      <c r="W96" s="389"/>
      <c r="X96" s="389"/>
      <c r="Y96" s="389"/>
      <c r="Z96" s="389"/>
      <c r="AA96" s="389"/>
      <c r="AB96" s="389"/>
      <c r="AC96" s="389"/>
      <c r="AD96" s="394"/>
      <c r="AE96" s="162"/>
      <c r="AF96" s="163"/>
      <c r="AG96" s="163"/>
      <c r="AH96" s="163"/>
      <c r="AI96" s="163"/>
      <c r="AJ96" s="163"/>
      <c r="AK96" s="163"/>
      <c r="AL96" s="163"/>
      <c r="AM96" s="173">
        <v>479.45</v>
      </c>
      <c r="AN96" s="173">
        <v>0</v>
      </c>
      <c r="AO96" s="242">
        <v>0</v>
      </c>
      <c r="AP96" s="229"/>
      <c r="AQ96" s="230"/>
      <c r="AR96" s="230"/>
    </row>
    <row r="97" spans="3:44" ht="63.6" customHeight="1" thickBot="1" x14ac:dyDescent="0.3">
      <c r="C97" s="393" t="s">
        <v>94</v>
      </c>
      <c r="D97" s="389"/>
      <c r="E97" s="389"/>
      <c r="F97" s="389"/>
      <c r="G97" s="389"/>
      <c r="H97" s="389"/>
      <c r="I97" s="389"/>
      <c r="J97" s="389"/>
      <c r="K97" s="389"/>
      <c r="L97" s="389"/>
      <c r="M97" s="389"/>
      <c r="N97" s="389"/>
      <c r="O97" s="389"/>
      <c r="P97" s="389"/>
      <c r="Q97" s="389"/>
      <c r="R97" s="389"/>
      <c r="S97" s="389"/>
      <c r="T97" s="389"/>
      <c r="U97" s="389"/>
      <c r="V97" s="389"/>
      <c r="W97" s="389"/>
      <c r="X97" s="389"/>
      <c r="Y97" s="389"/>
      <c r="Z97" s="389"/>
      <c r="AA97" s="389"/>
      <c r="AB97" s="389"/>
      <c r="AC97" s="389"/>
      <c r="AD97" s="394"/>
      <c r="AE97" s="162"/>
      <c r="AF97" s="163"/>
      <c r="AG97" s="163"/>
      <c r="AH97" s="163"/>
      <c r="AI97" s="163"/>
      <c r="AJ97" s="163"/>
      <c r="AK97" s="163"/>
      <c r="AL97" s="163"/>
      <c r="AM97" s="173">
        <f>151.95+2000+4848.02</f>
        <v>6999.97</v>
      </c>
      <c r="AN97" s="173">
        <v>0</v>
      </c>
      <c r="AO97" s="242">
        <v>0</v>
      </c>
      <c r="AP97" s="229"/>
      <c r="AQ97" s="230"/>
      <c r="AR97" s="230"/>
    </row>
    <row r="98" spans="3:44" ht="74.400000000000006" customHeight="1" thickBot="1" x14ac:dyDescent="0.3">
      <c r="C98" s="384" t="s">
        <v>85</v>
      </c>
      <c r="D98" s="398"/>
      <c r="E98" s="398"/>
      <c r="F98" s="398"/>
      <c r="G98" s="398"/>
      <c r="H98" s="398"/>
      <c r="I98" s="398"/>
      <c r="J98" s="398"/>
      <c r="K98" s="398"/>
      <c r="L98" s="398"/>
      <c r="M98" s="398"/>
      <c r="N98" s="398"/>
      <c r="O98" s="398"/>
      <c r="P98" s="398"/>
      <c r="Q98" s="398"/>
      <c r="R98" s="398"/>
      <c r="S98" s="398"/>
      <c r="T98" s="398"/>
      <c r="U98" s="398"/>
      <c r="V98" s="398"/>
      <c r="W98" s="398"/>
      <c r="X98" s="398"/>
      <c r="Y98" s="398"/>
      <c r="Z98" s="398"/>
      <c r="AA98" s="398"/>
      <c r="AB98" s="398"/>
      <c r="AC98" s="398"/>
      <c r="AD98" s="399"/>
      <c r="AE98" s="260"/>
      <c r="AF98" s="261"/>
      <c r="AG98" s="260"/>
      <c r="AH98" s="260"/>
      <c r="AI98" s="260"/>
      <c r="AJ98" s="260"/>
      <c r="AK98" s="260"/>
      <c r="AL98" s="260"/>
      <c r="AM98" s="262">
        <v>67.5</v>
      </c>
      <c r="AN98" s="173">
        <v>0</v>
      </c>
      <c r="AO98" s="242">
        <v>0</v>
      </c>
      <c r="AP98" s="211"/>
      <c r="AQ98" s="230"/>
      <c r="AR98" s="230"/>
    </row>
    <row r="99" spans="3:44" ht="39.6" customHeight="1" thickBot="1" x14ac:dyDescent="0.3">
      <c r="C99" s="384" t="s">
        <v>88</v>
      </c>
      <c r="D99" s="385"/>
      <c r="E99" s="385"/>
      <c r="F99" s="385"/>
      <c r="G99" s="385"/>
      <c r="H99" s="385"/>
      <c r="I99" s="385"/>
      <c r="J99" s="385"/>
      <c r="K99" s="385"/>
      <c r="L99" s="385"/>
      <c r="M99" s="385"/>
      <c r="N99" s="385"/>
      <c r="O99" s="385"/>
      <c r="P99" s="385"/>
      <c r="Q99" s="385"/>
      <c r="R99" s="385"/>
      <c r="S99" s="385"/>
      <c r="T99" s="385"/>
      <c r="U99" s="385"/>
      <c r="V99" s="385"/>
      <c r="W99" s="385"/>
      <c r="X99" s="385"/>
      <c r="Y99" s="385"/>
      <c r="Z99" s="385"/>
      <c r="AA99" s="385"/>
      <c r="AB99" s="385"/>
      <c r="AC99" s="385"/>
      <c r="AD99" s="386"/>
      <c r="AE99" s="260"/>
      <c r="AF99" s="261"/>
      <c r="AG99" s="260"/>
      <c r="AH99" s="260"/>
      <c r="AI99" s="260"/>
      <c r="AJ99" s="260"/>
      <c r="AK99" s="260"/>
      <c r="AL99" s="260"/>
      <c r="AM99" s="263">
        <v>70</v>
      </c>
      <c r="AN99" s="173">
        <v>0</v>
      </c>
      <c r="AO99" s="242">
        <v>0</v>
      </c>
      <c r="AP99" s="211"/>
      <c r="AQ99" s="230"/>
      <c r="AR99" s="230"/>
    </row>
    <row r="100" spans="3:44" ht="52.8" customHeight="1" thickBot="1" x14ac:dyDescent="0.45">
      <c r="C100" s="426" t="s">
        <v>70</v>
      </c>
      <c r="D100" s="427"/>
      <c r="E100" s="427"/>
      <c r="F100" s="427"/>
      <c r="G100" s="427"/>
      <c r="H100" s="427"/>
      <c r="I100" s="427"/>
      <c r="J100" s="427"/>
      <c r="K100" s="427"/>
      <c r="L100" s="427"/>
      <c r="M100" s="427"/>
      <c r="N100" s="427"/>
      <c r="O100" s="427"/>
      <c r="P100" s="427"/>
      <c r="Q100" s="427"/>
      <c r="R100" s="427"/>
      <c r="S100" s="427"/>
      <c r="T100" s="427"/>
      <c r="U100" s="427"/>
      <c r="V100" s="427"/>
      <c r="W100" s="427"/>
      <c r="X100" s="427"/>
      <c r="Y100" s="427"/>
      <c r="Z100" s="427"/>
      <c r="AA100" s="427"/>
      <c r="AB100" s="427"/>
      <c r="AC100" s="427"/>
      <c r="AD100" s="428"/>
      <c r="AE100" s="195"/>
      <c r="AF100" s="196" t="e">
        <f t="shared" ref="AF100:AO100" si="15">AF7+AF72</f>
        <v>#REF!</v>
      </c>
      <c r="AG100" s="197" t="e">
        <f t="shared" si="15"/>
        <v>#REF!</v>
      </c>
      <c r="AH100" s="196" t="e">
        <f t="shared" si="15"/>
        <v>#REF!</v>
      </c>
      <c r="AI100" s="196" t="e">
        <f t="shared" si="15"/>
        <v>#REF!</v>
      </c>
      <c r="AJ100" s="196" t="e">
        <f t="shared" si="15"/>
        <v>#REF!</v>
      </c>
      <c r="AK100" s="196" t="e">
        <f t="shared" si="15"/>
        <v>#REF!</v>
      </c>
      <c r="AL100" s="198" t="e">
        <f t="shared" si="15"/>
        <v>#REF!</v>
      </c>
      <c r="AM100" s="199">
        <f t="shared" si="15"/>
        <v>2639752.2999999998</v>
      </c>
      <c r="AN100" s="174">
        <f t="shared" si="15"/>
        <v>1461829.07</v>
      </c>
      <c r="AO100" s="259">
        <f t="shared" si="15"/>
        <v>792272.53</v>
      </c>
      <c r="AP100" s="269"/>
      <c r="AQ100" s="232"/>
      <c r="AR100" s="232"/>
    </row>
    <row r="101" spans="3:44" ht="81.599999999999994" customHeight="1" x14ac:dyDescent="0.25">
      <c r="AN101" s="158"/>
    </row>
    <row r="102" spans="3:44" ht="61.5" customHeight="1" x14ac:dyDescent="0.6">
      <c r="C102" s="8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13"/>
      <c r="AM102" s="159"/>
    </row>
    <row r="103" spans="3:44" ht="138.75" customHeight="1" x14ac:dyDescent="0.25">
      <c r="C103" s="387" t="s">
        <v>36</v>
      </c>
      <c r="D103" s="388"/>
      <c r="E103" s="388"/>
      <c r="F103" s="388"/>
      <c r="G103" s="388"/>
      <c r="H103" s="388"/>
      <c r="I103" s="388"/>
      <c r="J103" s="388"/>
      <c r="K103" s="388"/>
      <c r="L103" s="388"/>
      <c r="M103" s="388"/>
      <c r="N103" s="388"/>
      <c r="O103" s="388"/>
      <c r="P103" s="388"/>
      <c r="Q103" s="388"/>
      <c r="R103" s="388"/>
      <c r="S103" s="388"/>
      <c r="T103" s="388"/>
      <c r="U103" s="388"/>
      <c r="V103" s="388"/>
      <c r="W103" s="388"/>
      <c r="X103" s="388"/>
      <c r="Y103" s="388"/>
      <c r="Z103" s="388"/>
      <c r="AA103" s="388"/>
      <c r="AB103" s="388"/>
      <c r="AC103" s="388"/>
      <c r="AD103" s="388"/>
      <c r="AE103" s="5"/>
      <c r="AF103" s="15"/>
    </row>
    <row r="104" spans="3:44" ht="73.5" customHeight="1" x14ac:dyDescent="0.6">
      <c r="C104" s="378"/>
      <c r="D104" s="377"/>
      <c r="E104" s="377"/>
      <c r="F104" s="377"/>
      <c r="G104" s="377"/>
      <c r="H104" s="377"/>
      <c r="I104" s="377"/>
      <c r="J104" s="377"/>
      <c r="K104" s="377"/>
      <c r="L104" s="377"/>
      <c r="M104" s="377"/>
      <c r="N104" s="377"/>
      <c r="O104" s="377"/>
      <c r="P104" s="377"/>
      <c r="Q104" s="377"/>
      <c r="R104" s="377"/>
      <c r="S104" s="377"/>
      <c r="T104" s="377"/>
      <c r="U104" s="377"/>
      <c r="V104" s="377"/>
      <c r="W104" s="377"/>
      <c r="X104" s="377"/>
      <c r="Y104" s="377"/>
      <c r="Z104" s="377"/>
      <c r="AA104" s="377"/>
      <c r="AB104" s="377"/>
      <c r="AC104" s="377"/>
      <c r="AD104" s="377"/>
      <c r="AE104" s="5"/>
      <c r="AF104" s="16"/>
    </row>
    <row r="105" spans="3:44" ht="208.5" customHeight="1" x14ac:dyDescent="0.6">
      <c r="C105" s="368"/>
      <c r="D105" s="388"/>
      <c r="E105" s="388"/>
      <c r="F105" s="388"/>
      <c r="G105" s="388"/>
      <c r="H105" s="388"/>
      <c r="I105" s="388"/>
      <c r="J105" s="388"/>
      <c r="K105" s="388"/>
      <c r="L105" s="388"/>
      <c r="M105" s="388"/>
      <c r="N105" s="388"/>
      <c r="O105" s="388"/>
      <c r="P105" s="388"/>
      <c r="Q105" s="388"/>
      <c r="R105" s="388"/>
      <c r="S105" s="388"/>
      <c r="T105" s="388"/>
      <c r="U105" s="388"/>
      <c r="V105" s="388"/>
      <c r="W105" s="388"/>
      <c r="X105" s="388"/>
      <c r="Y105" s="388"/>
      <c r="Z105" s="388"/>
      <c r="AA105" s="388"/>
      <c r="AB105" s="388"/>
      <c r="AC105" s="388"/>
      <c r="AD105" s="388"/>
      <c r="AE105" s="6"/>
      <c r="AF105" s="12"/>
    </row>
    <row r="106" spans="3:44" ht="84" customHeight="1" x14ac:dyDescent="0.6">
      <c r="C106" s="9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6"/>
      <c r="AF106" s="12"/>
    </row>
    <row r="107" spans="3:44" ht="108.75" customHeight="1" x14ac:dyDescent="0.25">
      <c r="C107" s="374"/>
      <c r="D107" s="375"/>
      <c r="E107" s="375"/>
      <c r="F107" s="375"/>
      <c r="G107" s="375"/>
      <c r="H107" s="375"/>
      <c r="I107" s="375"/>
      <c r="J107" s="375"/>
      <c r="K107" s="375"/>
      <c r="L107" s="375"/>
      <c r="M107" s="375"/>
      <c r="N107" s="375"/>
      <c r="O107" s="375"/>
      <c r="P107" s="375"/>
      <c r="Q107" s="375"/>
      <c r="R107" s="375"/>
      <c r="S107" s="375"/>
      <c r="T107" s="375"/>
      <c r="U107" s="375"/>
      <c r="V107" s="375"/>
      <c r="W107" s="375"/>
      <c r="X107" s="375"/>
      <c r="Y107" s="375"/>
      <c r="Z107" s="375"/>
      <c r="AA107" s="375"/>
      <c r="AB107" s="375"/>
      <c r="AC107" s="375"/>
      <c r="AD107" s="375"/>
      <c r="AE107" s="4"/>
      <c r="AF107" s="15"/>
    </row>
    <row r="108" spans="3:44" ht="151.5" hidden="1" customHeight="1" x14ac:dyDescent="0.6">
      <c r="C108" s="378"/>
      <c r="D108" s="377"/>
      <c r="E108" s="377"/>
      <c r="F108" s="377"/>
      <c r="G108" s="377"/>
      <c r="H108" s="377"/>
      <c r="I108" s="377"/>
      <c r="J108" s="377"/>
      <c r="K108" s="377"/>
      <c r="L108" s="377"/>
      <c r="M108" s="377"/>
      <c r="N108" s="377"/>
      <c r="O108" s="377"/>
      <c r="P108" s="377"/>
      <c r="Q108" s="377"/>
      <c r="R108" s="377"/>
      <c r="S108" s="377"/>
      <c r="T108" s="377"/>
      <c r="U108" s="377"/>
      <c r="V108" s="377"/>
      <c r="W108" s="377"/>
      <c r="X108" s="377"/>
      <c r="Y108" s="377"/>
      <c r="Z108" s="377"/>
      <c r="AA108" s="377"/>
      <c r="AB108" s="377"/>
      <c r="AC108" s="377"/>
      <c r="AD108" s="377"/>
      <c r="AE108" s="4"/>
      <c r="AF108" s="14"/>
    </row>
    <row r="109" spans="3:44" ht="46.5" hidden="1" customHeight="1" x14ac:dyDescent="0.25">
      <c r="C109" s="372"/>
      <c r="D109" s="373"/>
      <c r="E109" s="373"/>
      <c r="F109" s="373"/>
      <c r="G109" s="373"/>
      <c r="H109" s="373"/>
      <c r="I109" s="373"/>
      <c r="J109" s="373"/>
      <c r="K109" s="373"/>
      <c r="L109" s="373"/>
      <c r="M109" s="373"/>
      <c r="N109" s="373"/>
      <c r="O109" s="373"/>
      <c r="P109" s="373"/>
      <c r="Q109" s="373"/>
      <c r="R109" s="373"/>
      <c r="S109" s="373"/>
      <c r="T109" s="373"/>
      <c r="U109" s="373"/>
      <c r="V109" s="373"/>
      <c r="W109" s="373"/>
      <c r="X109" s="373"/>
      <c r="Y109" s="373"/>
      <c r="Z109" s="373"/>
      <c r="AA109" s="373"/>
      <c r="AB109" s="373"/>
      <c r="AC109" s="373"/>
      <c r="AD109" s="373"/>
      <c r="AE109" s="10"/>
      <c r="AF109" s="12"/>
    </row>
    <row r="110" spans="3:44" ht="121.5" hidden="1" customHeight="1" x14ac:dyDescent="0.25"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14"/>
    </row>
    <row r="111" spans="3:44" ht="119.25" hidden="1" customHeight="1" thickBot="1" x14ac:dyDescent="0.3"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14"/>
    </row>
    <row r="112" spans="3:44" ht="193.5" customHeight="1" x14ac:dyDescent="0.25"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14"/>
    </row>
    <row r="113" spans="3:32" ht="53.25" customHeight="1" x14ac:dyDescent="0.25"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14"/>
    </row>
    <row r="114" spans="3:32" ht="126.75" customHeight="1" x14ac:dyDescent="0.7">
      <c r="C114" s="370"/>
      <c r="D114" s="371"/>
      <c r="E114" s="371"/>
      <c r="F114" s="371"/>
      <c r="G114" s="371"/>
      <c r="H114" s="371"/>
      <c r="I114" s="371"/>
      <c r="J114" s="371"/>
      <c r="K114" s="371"/>
      <c r="L114" s="371"/>
      <c r="M114" s="371"/>
      <c r="N114" s="371"/>
      <c r="O114" s="371"/>
      <c r="P114" s="371"/>
      <c r="Q114" s="371"/>
      <c r="R114" s="371"/>
      <c r="S114" s="371"/>
      <c r="T114" s="371"/>
      <c r="U114" s="371"/>
      <c r="V114" s="371"/>
      <c r="W114" s="371"/>
      <c r="X114" s="371"/>
      <c r="Y114" s="371"/>
      <c r="Z114" s="371"/>
      <c r="AA114" s="371"/>
      <c r="AB114" s="371"/>
      <c r="AC114" s="371"/>
      <c r="AD114" s="371"/>
      <c r="AE114" s="7"/>
      <c r="AF114" s="11"/>
    </row>
    <row r="115" spans="3:32" ht="68.25" customHeight="1" x14ac:dyDescent="0.6">
      <c r="C115" s="376"/>
      <c r="D115" s="379"/>
      <c r="E115" s="379"/>
      <c r="F115" s="379"/>
      <c r="G115" s="379"/>
      <c r="H115" s="379"/>
      <c r="I115" s="379"/>
      <c r="J115" s="379"/>
      <c r="K115" s="379"/>
      <c r="L115" s="379"/>
      <c r="M115" s="379"/>
      <c r="N115" s="379"/>
      <c r="O115" s="379"/>
      <c r="P115" s="379"/>
      <c r="Q115" s="379"/>
      <c r="R115" s="379"/>
      <c r="S115" s="379"/>
      <c r="T115" s="379"/>
      <c r="U115" s="379"/>
      <c r="V115" s="379"/>
      <c r="W115" s="379"/>
      <c r="X115" s="379"/>
      <c r="Y115" s="379"/>
      <c r="Z115" s="379"/>
      <c r="AA115" s="379"/>
      <c r="AB115" s="379"/>
      <c r="AC115" s="379"/>
      <c r="AD115" s="379"/>
      <c r="AE115" s="4"/>
      <c r="AF115" s="17"/>
    </row>
    <row r="116" spans="3:32" ht="80.25" customHeight="1" x14ac:dyDescent="0.6">
      <c r="C116" s="366"/>
      <c r="D116" s="369"/>
      <c r="E116" s="369"/>
      <c r="F116" s="369"/>
      <c r="G116" s="369"/>
      <c r="H116" s="369"/>
      <c r="I116" s="369"/>
      <c r="J116" s="369"/>
      <c r="K116" s="369"/>
      <c r="L116" s="369"/>
      <c r="M116" s="369"/>
      <c r="N116" s="369"/>
      <c r="O116" s="369"/>
      <c r="P116" s="369"/>
      <c r="Q116" s="369"/>
      <c r="R116" s="369"/>
      <c r="S116" s="369"/>
      <c r="T116" s="369"/>
      <c r="U116" s="369"/>
      <c r="V116" s="369"/>
      <c r="W116" s="369"/>
      <c r="X116" s="369"/>
      <c r="Y116" s="369"/>
      <c r="Z116" s="369"/>
      <c r="AA116" s="369"/>
      <c r="AB116" s="369"/>
      <c r="AC116" s="369"/>
      <c r="AD116" s="369"/>
      <c r="AE116" s="4"/>
      <c r="AF116" s="15"/>
    </row>
    <row r="117" spans="3:32" ht="158.25" customHeight="1" x14ac:dyDescent="0.6">
      <c r="C117" s="368"/>
      <c r="D117" s="369"/>
      <c r="E117" s="369"/>
      <c r="F117" s="369"/>
      <c r="G117" s="369"/>
      <c r="H117" s="369"/>
      <c r="I117" s="369"/>
      <c r="J117" s="369"/>
      <c r="K117" s="369"/>
      <c r="L117" s="369"/>
      <c r="M117" s="369"/>
      <c r="N117" s="369"/>
      <c r="O117" s="369"/>
      <c r="P117" s="369"/>
      <c r="Q117" s="369"/>
      <c r="R117" s="369"/>
      <c r="S117" s="369"/>
      <c r="T117" s="369"/>
      <c r="U117" s="369"/>
      <c r="V117" s="369"/>
      <c r="W117" s="369"/>
      <c r="X117" s="369"/>
      <c r="Y117" s="369"/>
      <c r="Z117" s="369"/>
      <c r="AA117" s="369"/>
      <c r="AB117" s="369"/>
      <c r="AC117" s="369"/>
      <c r="AD117" s="369"/>
      <c r="AE117" s="4"/>
      <c r="AF117" s="15"/>
    </row>
    <row r="118" spans="3:32" ht="150.75" customHeight="1" x14ac:dyDescent="0.6">
      <c r="C118" s="368"/>
      <c r="D118" s="369"/>
      <c r="E118" s="369"/>
      <c r="F118" s="369"/>
      <c r="G118" s="369"/>
      <c r="H118" s="369"/>
      <c r="I118" s="369"/>
      <c r="J118" s="369"/>
      <c r="K118" s="369"/>
      <c r="L118" s="369"/>
      <c r="M118" s="369"/>
      <c r="N118" s="369"/>
      <c r="O118" s="369"/>
      <c r="P118" s="369"/>
      <c r="Q118" s="369"/>
      <c r="R118" s="369"/>
      <c r="S118" s="369"/>
      <c r="T118" s="369"/>
      <c r="U118" s="369"/>
      <c r="V118" s="369"/>
      <c r="W118" s="369"/>
      <c r="X118" s="369"/>
      <c r="Y118" s="369"/>
      <c r="Z118" s="369"/>
      <c r="AA118" s="369"/>
      <c r="AB118" s="369"/>
      <c r="AC118" s="369"/>
      <c r="AD118" s="369"/>
      <c r="AE118" s="4"/>
      <c r="AF118" s="15"/>
    </row>
    <row r="119" spans="3:32" ht="150.75" customHeight="1" x14ac:dyDescent="0.6">
      <c r="C119" s="368"/>
      <c r="D119" s="369"/>
      <c r="E119" s="369"/>
      <c r="F119" s="369"/>
      <c r="G119" s="369"/>
      <c r="H119" s="369"/>
      <c r="I119" s="369"/>
      <c r="J119" s="369"/>
      <c r="K119" s="369"/>
      <c r="L119" s="369"/>
      <c r="M119" s="369"/>
      <c r="N119" s="369"/>
      <c r="O119" s="369"/>
      <c r="P119" s="369"/>
      <c r="Q119" s="369"/>
      <c r="R119" s="369"/>
      <c r="S119" s="369"/>
      <c r="T119" s="369"/>
      <c r="U119" s="369"/>
      <c r="V119" s="369"/>
      <c r="W119" s="369"/>
      <c r="X119" s="369"/>
      <c r="Y119" s="369"/>
      <c r="Z119" s="369"/>
      <c r="AA119" s="369"/>
      <c r="AB119" s="369"/>
      <c r="AC119" s="369"/>
      <c r="AD119" s="369"/>
      <c r="AE119" s="4"/>
      <c r="AF119" s="15"/>
    </row>
    <row r="120" spans="3:32" ht="52.5" customHeight="1" x14ac:dyDescent="0.6">
      <c r="C120" s="368"/>
      <c r="D120" s="369"/>
      <c r="E120" s="369"/>
      <c r="F120" s="369"/>
      <c r="G120" s="369"/>
      <c r="H120" s="369"/>
      <c r="I120" s="369"/>
      <c r="J120" s="369"/>
      <c r="K120" s="369"/>
      <c r="L120" s="369"/>
      <c r="M120" s="369"/>
      <c r="N120" s="369"/>
      <c r="O120" s="369"/>
      <c r="P120" s="369"/>
      <c r="Q120" s="369"/>
      <c r="R120" s="369"/>
      <c r="S120" s="369"/>
      <c r="T120" s="369"/>
      <c r="U120" s="369"/>
      <c r="V120" s="369"/>
      <c r="W120" s="369"/>
      <c r="X120" s="369"/>
      <c r="Y120" s="369"/>
      <c r="Z120" s="369"/>
      <c r="AA120" s="369"/>
      <c r="AB120" s="369"/>
      <c r="AC120" s="369"/>
      <c r="AD120" s="369"/>
      <c r="AE120" s="4"/>
      <c r="AF120" s="15"/>
    </row>
    <row r="121" spans="3:32" ht="60" customHeight="1" x14ac:dyDescent="0.6">
      <c r="C121" s="368"/>
      <c r="D121" s="369"/>
      <c r="E121" s="369"/>
      <c r="F121" s="369"/>
      <c r="G121" s="369"/>
      <c r="H121" s="369"/>
      <c r="I121" s="369"/>
      <c r="J121" s="369"/>
      <c r="K121" s="369"/>
      <c r="L121" s="369"/>
      <c r="M121" s="369"/>
      <c r="N121" s="369"/>
      <c r="O121" s="369"/>
      <c r="P121" s="369"/>
      <c r="Q121" s="369"/>
      <c r="R121" s="369"/>
      <c r="S121" s="369"/>
      <c r="T121" s="369"/>
      <c r="U121" s="369"/>
      <c r="V121" s="369"/>
      <c r="W121" s="369"/>
      <c r="X121" s="369"/>
      <c r="Y121" s="369"/>
      <c r="Z121" s="369"/>
      <c r="AA121" s="369"/>
      <c r="AB121" s="369"/>
      <c r="AC121" s="369"/>
      <c r="AD121" s="369"/>
      <c r="AE121" s="4"/>
      <c r="AF121" s="15"/>
    </row>
    <row r="122" spans="3:32" ht="57.75" customHeight="1" x14ac:dyDescent="0.6">
      <c r="C122" s="376"/>
      <c r="D122" s="377"/>
      <c r="E122" s="377"/>
      <c r="F122" s="377"/>
      <c r="G122" s="377"/>
      <c r="H122" s="377"/>
      <c r="I122" s="377"/>
      <c r="J122" s="377"/>
      <c r="K122" s="377"/>
      <c r="L122" s="377"/>
      <c r="M122" s="377"/>
      <c r="N122" s="377"/>
      <c r="O122" s="377"/>
      <c r="P122" s="377"/>
      <c r="Q122" s="377"/>
      <c r="R122" s="377"/>
      <c r="S122" s="377"/>
      <c r="T122" s="377"/>
      <c r="U122" s="377"/>
      <c r="V122" s="377"/>
      <c r="W122" s="377"/>
      <c r="X122" s="377"/>
      <c r="Y122" s="377"/>
      <c r="Z122" s="377"/>
      <c r="AA122" s="377"/>
      <c r="AB122" s="377"/>
      <c r="AC122" s="377"/>
      <c r="AD122" s="377"/>
      <c r="AE122" s="4"/>
      <c r="AF122" s="15"/>
    </row>
    <row r="123" spans="3:32" ht="80.25" customHeight="1" x14ac:dyDescent="0.6">
      <c r="C123" s="382"/>
      <c r="D123" s="369"/>
      <c r="E123" s="369"/>
      <c r="F123" s="369"/>
      <c r="G123" s="369"/>
      <c r="H123" s="369"/>
      <c r="I123" s="369"/>
      <c r="J123" s="369"/>
      <c r="K123" s="369"/>
      <c r="L123" s="369"/>
      <c r="M123" s="369"/>
      <c r="N123" s="369"/>
      <c r="O123" s="369"/>
      <c r="P123" s="369"/>
      <c r="Q123" s="369"/>
      <c r="R123" s="369"/>
      <c r="S123" s="369"/>
      <c r="T123" s="369"/>
      <c r="U123" s="369"/>
      <c r="V123" s="369"/>
      <c r="W123" s="369"/>
      <c r="X123" s="369"/>
      <c r="Y123" s="369"/>
      <c r="Z123" s="369"/>
      <c r="AA123" s="369"/>
      <c r="AB123" s="369"/>
      <c r="AC123" s="369"/>
      <c r="AD123" s="369"/>
      <c r="AE123" s="4"/>
      <c r="AF123" s="18"/>
    </row>
    <row r="124" spans="3:32" ht="170.25" customHeight="1" x14ac:dyDescent="0.6">
      <c r="C124" s="382"/>
      <c r="D124" s="369"/>
      <c r="E124" s="369"/>
      <c r="F124" s="369"/>
      <c r="G124" s="369"/>
      <c r="H124" s="369"/>
      <c r="I124" s="369"/>
      <c r="J124" s="369"/>
      <c r="K124" s="369"/>
      <c r="L124" s="369"/>
      <c r="M124" s="369"/>
      <c r="N124" s="369"/>
      <c r="O124" s="369"/>
      <c r="P124" s="369"/>
      <c r="Q124" s="369"/>
      <c r="R124" s="369"/>
      <c r="S124" s="369"/>
      <c r="T124" s="369"/>
      <c r="U124" s="369"/>
      <c r="V124" s="369"/>
      <c r="W124" s="369"/>
      <c r="X124" s="369"/>
      <c r="Y124" s="369"/>
      <c r="Z124" s="369"/>
      <c r="AA124" s="369"/>
      <c r="AB124" s="369"/>
      <c r="AC124" s="369"/>
      <c r="AD124" s="369"/>
      <c r="AE124" s="4"/>
      <c r="AF124" s="18"/>
    </row>
    <row r="125" spans="3:32" ht="77.25" customHeight="1" x14ac:dyDescent="0.6">
      <c r="C125" s="368"/>
      <c r="D125" s="369"/>
      <c r="E125" s="369"/>
      <c r="F125" s="369"/>
      <c r="G125" s="369"/>
      <c r="H125" s="369"/>
      <c r="I125" s="369"/>
      <c r="J125" s="369"/>
      <c r="K125" s="369"/>
      <c r="L125" s="369"/>
      <c r="M125" s="369"/>
      <c r="N125" s="369"/>
      <c r="O125" s="369"/>
      <c r="P125" s="369"/>
      <c r="Q125" s="369"/>
      <c r="R125" s="369"/>
      <c r="S125" s="369"/>
      <c r="T125" s="369"/>
      <c r="U125" s="369"/>
      <c r="V125" s="369"/>
      <c r="W125" s="369"/>
      <c r="X125" s="369"/>
      <c r="Y125" s="369"/>
      <c r="Z125" s="369"/>
      <c r="AA125" s="369"/>
      <c r="AB125" s="369"/>
      <c r="AC125" s="369"/>
      <c r="AD125" s="369"/>
      <c r="AE125" s="4"/>
      <c r="AF125" s="15"/>
    </row>
    <row r="126" spans="3:32" ht="101.25" customHeight="1" x14ac:dyDescent="0.6">
      <c r="C126" s="368"/>
      <c r="D126" s="369"/>
      <c r="E126" s="369"/>
      <c r="F126" s="369"/>
      <c r="G126" s="369"/>
      <c r="H126" s="369"/>
      <c r="I126" s="369"/>
      <c r="J126" s="369"/>
      <c r="K126" s="369"/>
      <c r="L126" s="369"/>
      <c r="M126" s="369"/>
      <c r="N126" s="369"/>
      <c r="O126" s="369"/>
      <c r="P126" s="369"/>
      <c r="Q126" s="369"/>
      <c r="R126" s="369"/>
      <c r="S126" s="369"/>
      <c r="T126" s="369"/>
      <c r="U126" s="369"/>
      <c r="V126" s="369"/>
      <c r="W126" s="369"/>
      <c r="X126" s="369"/>
      <c r="Y126" s="369"/>
      <c r="Z126" s="369"/>
      <c r="AA126" s="369"/>
      <c r="AB126" s="369"/>
      <c r="AC126" s="369"/>
      <c r="AD126" s="369"/>
      <c r="AE126" s="4"/>
      <c r="AF126" s="15"/>
    </row>
    <row r="127" spans="3:32" ht="86.25" customHeight="1" x14ac:dyDescent="0.25">
      <c r="C127" s="383"/>
      <c r="D127" s="383"/>
      <c r="E127" s="383"/>
      <c r="F127" s="383"/>
      <c r="G127" s="383"/>
      <c r="H127" s="383"/>
      <c r="I127" s="383"/>
      <c r="J127" s="383"/>
      <c r="K127" s="383"/>
      <c r="L127" s="383"/>
      <c r="M127" s="383"/>
      <c r="N127" s="383"/>
      <c r="O127" s="383"/>
      <c r="P127" s="383"/>
      <c r="Q127" s="383"/>
      <c r="R127" s="383"/>
      <c r="S127" s="383"/>
      <c r="T127" s="383"/>
      <c r="U127" s="383"/>
      <c r="V127" s="383"/>
      <c r="W127" s="383"/>
      <c r="X127" s="383"/>
      <c r="Y127" s="383"/>
      <c r="Z127" s="383"/>
      <c r="AA127" s="383"/>
      <c r="AB127" s="383"/>
      <c r="AC127" s="383"/>
      <c r="AD127" s="383"/>
      <c r="AE127" s="4"/>
      <c r="AF127" s="15"/>
    </row>
    <row r="128" spans="3:32" ht="87.75" customHeight="1" x14ac:dyDescent="0.25">
      <c r="C128" s="380"/>
      <c r="D128" s="381"/>
      <c r="E128" s="381"/>
      <c r="F128" s="381"/>
      <c r="G128" s="381"/>
      <c r="H128" s="381"/>
      <c r="I128" s="381"/>
      <c r="J128" s="381"/>
      <c r="K128" s="381"/>
      <c r="L128" s="381"/>
      <c r="M128" s="381"/>
      <c r="N128" s="381"/>
      <c r="O128" s="381"/>
      <c r="P128" s="381"/>
      <c r="Q128" s="381"/>
      <c r="R128" s="381"/>
      <c r="S128" s="381"/>
      <c r="T128" s="381"/>
      <c r="U128" s="381"/>
      <c r="V128" s="381"/>
      <c r="W128" s="381"/>
      <c r="X128" s="381"/>
      <c r="Y128" s="381"/>
      <c r="Z128" s="381"/>
      <c r="AA128" s="381"/>
      <c r="AB128" s="381"/>
      <c r="AC128" s="381"/>
      <c r="AD128" s="381"/>
      <c r="AE128" s="4"/>
      <c r="AF128" s="15"/>
    </row>
    <row r="129" spans="3:32" ht="138.6" customHeight="1" x14ac:dyDescent="0.25">
      <c r="C129" s="380"/>
      <c r="D129" s="381"/>
      <c r="E129" s="381"/>
      <c r="F129" s="381"/>
      <c r="G129" s="381"/>
      <c r="H129" s="381"/>
      <c r="I129" s="381"/>
      <c r="J129" s="381"/>
      <c r="K129" s="381"/>
      <c r="L129" s="381"/>
      <c r="M129" s="381"/>
      <c r="N129" s="381"/>
      <c r="O129" s="381"/>
      <c r="P129" s="381"/>
      <c r="Q129" s="381"/>
      <c r="R129" s="381"/>
      <c r="S129" s="381"/>
      <c r="T129" s="381"/>
      <c r="U129" s="381"/>
      <c r="V129" s="381"/>
      <c r="W129" s="381"/>
      <c r="X129" s="381"/>
      <c r="Y129" s="381"/>
      <c r="Z129" s="381"/>
      <c r="AA129" s="381"/>
      <c r="AB129" s="381"/>
      <c r="AC129" s="381"/>
      <c r="AD129" s="381"/>
      <c r="AE129" s="4"/>
      <c r="AF129" s="15"/>
    </row>
    <row r="130" spans="3:32" ht="126.6" customHeight="1" x14ac:dyDescent="0.5">
      <c r="C130" s="380"/>
      <c r="D130" s="381"/>
      <c r="E130" s="381"/>
      <c r="F130" s="381"/>
      <c r="G130" s="381"/>
      <c r="H130" s="381"/>
      <c r="I130" s="381"/>
      <c r="J130" s="381"/>
      <c r="K130" s="381"/>
      <c r="L130" s="381"/>
      <c r="M130" s="381"/>
      <c r="N130" s="381"/>
      <c r="O130" s="381"/>
      <c r="P130" s="381"/>
      <c r="Q130" s="381"/>
      <c r="R130" s="381"/>
      <c r="S130" s="381"/>
      <c r="T130" s="381"/>
      <c r="U130" s="381"/>
      <c r="V130" s="381"/>
      <c r="W130" s="381"/>
      <c r="X130" s="381"/>
      <c r="Y130" s="381"/>
      <c r="Z130" s="381"/>
      <c r="AA130" s="381"/>
      <c r="AB130" s="381"/>
      <c r="AC130" s="381"/>
      <c r="AD130" s="381"/>
      <c r="AE130" s="3"/>
      <c r="AF130" s="15"/>
    </row>
    <row r="131" spans="3:32" ht="136.19999999999999" customHeight="1" x14ac:dyDescent="0.25">
      <c r="C131" s="380"/>
      <c r="D131" s="381"/>
      <c r="E131" s="381"/>
      <c r="F131" s="381"/>
      <c r="G131" s="381"/>
      <c r="H131" s="381"/>
      <c r="I131" s="381"/>
      <c r="J131" s="381"/>
      <c r="K131" s="381"/>
      <c r="L131" s="381"/>
      <c r="M131" s="381"/>
      <c r="N131" s="381"/>
      <c r="O131" s="381"/>
      <c r="P131" s="381"/>
      <c r="Q131" s="381"/>
      <c r="R131" s="381"/>
      <c r="S131" s="381"/>
      <c r="T131" s="381"/>
      <c r="U131" s="381"/>
      <c r="V131" s="381"/>
      <c r="W131" s="381"/>
      <c r="X131" s="381"/>
      <c r="Y131" s="381"/>
      <c r="Z131" s="381"/>
      <c r="AA131" s="381"/>
      <c r="AB131" s="381"/>
      <c r="AC131" s="381"/>
      <c r="AD131" s="381"/>
      <c r="AE131" s="4"/>
      <c r="AF131" s="19"/>
    </row>
    <row r="132" spans="3:32" ht="37.799999999999997" x14ac:dyDescent="0.25">
      <c r="C132" s="380"/>
      <c r="D132" s="381"/>
      <c r="E132" s="381"/>
      <c r="F132" s="381"/>
      <c r="G132" s="381"/>
      <c r="H132" s="381"/>
      <c r="I132" s="381"/>
      <c r="J132" s="381"/>
      <c r="K132" s="381"/>
      <c r="L132" s="381"/>
      <c r="M132" s="381"/>
      <c r="N132" s="381"/>
      <c r="O132" s="381"/>
      <c r="P132" s="381"/>
      <c r="Q132" s="381"/>
      <c r="R132" s="381"/>
      <c r="S132" s="381"/>
      <c r="T132" s="381"/>
      <c r="U132" s="381"/>
      <c r="V132" s="381"/>
      <c r="W132" s="381"/>
      <c r="X132" s="381"/>
      <c r="Y132" s="381"/>
      <c r="Z132" s="381"/>
      <c r="AA132" s="381"/>
      <c r="AB132" s="381"/>
      <c r="AC132" s="381"/>
      <c r="AD132" s="381"/>
      <c r="AE132" s="4"/>
      <c r="AF132" s="12"/>
    </row>
    <row r="133" spans="3:32" ht="37.799999999999997" x14ac:dyDescent="0.25">
      <c r="C133" s="366"/>
      <c r="D133" s="367"/>
      <c r="E133" s="367"/>
      <c r="F133" s="367"/>
      <c r="G133" s="367"/>
      <c r="H133" s="367"/>
      <c r="I133" s="367"/>
      <c r="J133" s="367"/>
      <c r="K133" s="367"/>
      <c r="L133" s="367"/>
      <c r="M133" s="367"/>
      <c r="N133" s="367"/>
      <c r="O133" s="367"/>
      <c r="P133" s="367"/>
      <c r="Q133" s="367"/>
      <c r="R133" s="367"/>
      <c r="S133" s="367"/>
      <c r="T133" s="367"/>
      <c r="U133" s="367"/>
      <c r="V133" s="367"/>
      <c r="W133" s="367"/>
      <c r="X133" s="367"/>
      <c r="Y133" s="367"/>
      <c r="Z133" s="367"/>
      <c r="AA133" s="367"/>
      <c r="AB133" s="367"/>
      <c r="AC133" s="367"/>
      <c r="AD133" s="367"/>
      <c r="AE133" s="1"/>
      <c r="AF133" s="20"/>
    </row>
    <row r="134" spans="3:32" x14ac:dyDescent="0.2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20"/>
    </row>
    <row r="135" spans="3:32" x14ac:dyDescent="0.2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20"/>
    </row>
    <row r="136" spans="3:32" x14ac:dyDescent="0.2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20"/>
    </row>
    <row r="137" spans="3:32" x14ac:dyDescent="0.2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20"/>
    </row>
    <row r="138" spans="3:32" x14ac:dyDescent="0.2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20"/>
    </row>
    <row r="139" spans="3:32" x14ac:dyDescent="0.2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20"/>
    </row>
    <row r="148" spans="32:32" ht="60.6" x14ac:dyDescent="1">
      <c r="AF148" s="22"/>
    </row>
  </sheetData>
  <mergeCells count="127">
    <mergeCell ref="AP5:AR5"/>
    <mergeCell ref="AA14:AD14"/>
    <mergeCell ref="AA15:AD15"/>
    <mergeCell ref="C25:AD25"/>
    <mergeCell ref="C42:AD42"/>
    <mergeCell ref="Z27:AD27"/>
    <mergeCell ref="C33:AD33"/>
    <mergeCell ref="C29:AD29"/>
    <mergeCell ref="C34:AD34"/>
    <mergeCell ref="C21:AD21"/>
    <mergeCell ref="C24:AD24"/>
    <mergeCell ref="C22:AD22"/>
    <mergeCell ref="Z19:AD19"/>
    <mergeCell ref="C23:AD23"/>
    <mergeCell ref="C11:AD11"/>
    <mergeCell ref="C20:AD20"/>
    <mergeCell ref="Z17:AD17"/>
    <mergeCell ref="C105:AD105"/>
    <mergeCell ref="Z36:AD36"/>
    <mergeCell ref="C52:AD52"/>
    <mergeCell ref="C83:AD83"/>
    <mergeCell ref="C48:AD48"/>
    <mergeCell ref="C65:AD65"/>
    <mergeCell ref="C53:AD53"/>
    <mergeCell ref="C54:AD54"/>
    <mergeCell ref="C55:AD55"/>
    <mergeCell ref="C58:AD58"/>
    <mergeCell ref="C57:AD57"/>
    <mergeCell ref="C59:AD59"/>
    <mergeCell ref="C76:AD76"/>
    <mergeCell ref="C79:AD79"/>
    <mergeCell ref="C63:AD63"/>
    <mergeCell ref="C62:AD62"/>
    <mergeCell ref="C67:AD67"/>
    <mergeCell ref="C60:AD60"/>
    <mergeCell ref="C61:AD61"/>
    <mergeCell ref="Z64:AD64"/>
    <mergeCell ref="AA39:AD39"/>
    <mergeCell ref="C100:AD100"/>
    <mergeCell ref="C74:AD74"/>
    <mergeCell ref="C80:AD80"/>
    <mergeCell ref="C81:AD81"/>
    <mergeCell ref="C78:AD78"/>
    <mergeCell ref="C84:AD84"/>
    <mergeCell ref="C82:AD82"/>
    <mergeCell ref="C72:AD72"/>
    <mergeCell ref="C73:AD73"/>
    <mergeCell ref="C92:AD92"/>
    <mergeCell ref="C93:AD93"/>
    <mergeCell ref="C97:AD97"/>
    <mergeCell ref="C99:AD99"/>
    <mergeCell ref="C103:AD103"/>
    <mergeCell ref="C104:AD104"/>
    <mergeCell ref="C86:AD86"/>
    <mergeCell ref="C85:AD85"/>
    <mergeCell ref="C87:AD87"/>
    <mergeCell ref="C91:AD91"/>
    <mergeCell ref="C88:AD88"/>
    <mergeCell ref="C89:AD89"/>
    <mergeCell ref="C90:AD90"/>
    <mergeCell ref="C94:AD94"/>
    <mergeCell ref="C95:AD95"/>
    <mergeCell ref="C96:AD96"/>
    <mergeCell ref="C98:AD98"/>
    <mergeCell ref="C133:AD133"/>
    <mergeCell ref="C120:AD120"/>
    <mergeCell ref="C114:AD114"/>
    <mergeCell ref="C109:AD109"/>
    <mergeCell ref="C107:AD107"/>
    <mergeCell ref="C122:AD122"/>
    <mergeCell ref="C121:AD121"/>
    <mergeCell ref="C108:AD108"/>
    <mergeCell ref="C119:AD119"/>
    <mergeCell ref="C116:AD116"/>
    <mergeCell ref="C118:AD118"/>
    <mergeCell ref="C115:AD115"/>
    <mergeCell ref="C117:AD117"/>
    <mergeCell ref="C130:AD130"/>
    <mergeCell ref="C131:AD131"/>
    <mergeCell ref="C128:AD128"/>
    <mergeCell ref="C132:AD132"/>
    <mergeCell ref="C129:AD129"/>
    <mergeCell ref="C126:AD126"/>
    <mergeCell ref="C124:AD124"/>
    <mergeCell ref="C123:AD123"/>
    <mergeCell ref="C125:AD125"/>
    <mergeCell ref="C127:AD127"/>
    <mergeCell ref="C70:AD70"/>
    <mergeCell ref="C28:AD28"/>
    <mergeCell ref="Z12:AD12"/>
    <mergeCell ref="Z18:AD18"/>
    <mergeCell ref="AA37:AD37"/>
    <mergeCell ref="C35:AD35"/>
    <mergeCell ref="C47:AD47"/>
    <mergeCell ref="C46:AD46"/>
    <mergeCell ref="C45:AD45"/>
    <mergeCell ref="Z30:AD30"/>
    <mergeCell ref="Z32:AD32"/>
    <mergeCell ref="AA38:AD38"/>
    <mergeCell ref="Z31:AD31"/>
    <mergeCell ref="C49:AD49"/>
    <mergeCell ref="C51:AD51"/>
    <mergeCell ref="C56:AD56"/>
    <mergeCell ref="AC1:AO1"/>
    <mergeCell ref="AD3:AF3"/>
    <mergeCell ref="C5:AD6"/>
    <mergeCell ref="Z26:AD26"/>
    <mergeCell ref="C66:AD66"/>
    <mergeCell ref="C77:AD77"/>
    <mergeCell ref="C44:AD44"/>
    <mergeCell ref="AM5:AO5"/>
    <mergeCell ref="C75:AD75"/>
    <mergeCell ref="C9:AD9"/>
    <mergeCell ref="C8:AD8"/>
    <mergeCell ref="C10:AD10"/>
    <mergeCell ref="C41:AD41"/>
    <mergeCell ref="Z40:AD40"/>
    <mergeCell ref="C43:AD43"/>
    <mergeCell ref="AC2:AO2"/>
    <mergeCell ref="C4:AO4"/>
    <mergeCell ref="C69:AD69"/>
    <mergeCell ref="C68:AD68"/>
    <mergeCell ref="C71:AD71"/>
    <mergeCell ref="C7:AD7"/>
    <mergeCell ref="C50:AD50"/>
    <mergeCell ref="Z16:AD16"/>
    <mergeCell ref="AA13:AD13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4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МБТ 2020-2021</vt:lpstr>
      <vt:lpstr>'МБТ 2020-2021'!Область_печати</vt:lpstr>
    </vt:vector>
  </TitlesOfParts>
  <Company>MinFin 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Третий</dc:creator>
  <cp:lastModifiedBy>Шишкина Татьяна Федоровна</cp:lastModifiedBy>
  <cp:lastPrinted>2021-07-30T08:13:59Z</cp:lastPrinted>
  <dcterms:created xsi:type="dcterms:W3CDTF">2005-09-14T12:04:44Z</dcterms:created>
  <dcterms:modified xsi:type="dcterms:W3CDTF">2021-09-21T09:51:19Z</dcterms:modified>
</cp:coreProperties>
</file>