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630" yWindow="540" windowWidth="23250" windowHeight="13170"/>
  </bookViews>
  <sheets>
    <sheet name="Лист 1" sheetId="2" r:id="rId1"/>
  </sheets>
  <definedNames>
    <definedName name="_xlnm.Print_Titles" localSheetId="0">'Лист 1'!$4:$5</definedName>
  </definedNames>
  <calcPr calcId="145621"/>
  <fileRecoveryPr repairLoad="1"/>
</workbook>
</file>

<file path=xl/calcChain.xml><?xml version="1.0" encoding="utf-8"?>
<calcChain xmlns="http://schemas.openxmlformats.org/spreadsheetml/2006/main">
  <c r="J15" i="2" l="1"/>
  <c r="J17" i="2"/>
  <c r="J18" i="2"/>
  <c r="J19" i="2"/>
  <c r="J20" i="2"/>
  <c r="J21" i="2"/>
  <c r="J22" i="2"/>
  <c r="J24" i="2"/>
  <c r="J25" i="2"/>
  <c r="J26" i="2"/>
  <c r="J27" i="2"/>
  <c r="J28" i="2"/>
  <c r="J8" i="2" l="1"/>
  <c r="J9" i="2"/>
  <c r="J10" i="2"/>
  <c r="J11" i="2"/>
  <c r="J12" i="2"/>
  <c r="J13" i="2"/>
  <c r="J14" i="2"/>
  <c r="J7" i="2"/>
  <c r="H24" i="2" l="1"/>
  <c r="I16" i="2"/>
  <c r="G24" i="2" l="1"/>
  <c r="I6" i="2"/>
  <c r="E24" i="2" l="1"/>
  <c r="I8" i="2" l="1"/>
  <c r="I9" i="2"/>
  <c r="I10" i="2"/>
  <c r="I11" i="2"/>
  <c r="I13" i="2"/>
  <c r="I14" i="2"/>
  <c r="I15" i="2"/>
  <c r="I17" i="2"/>
  <c r="I18" i="2"/>
  <c r="I19" i="2"/>
  <c r="I20" i="2"/>
  <c r="I21" i="2"/>
  <c r="I22" i="2"/>
  <c r="I23" i="2"/>
  <c r="I25" i="2"/>
  <c r="I26" i="2"/>
  <c r="I7" i="2"/>
  <c r="G27" i="2"/>
  <c r="F8" i="2"/>
  <c r="F9" i="2"/>
  <c r="F10" i="2"/>
  <c r="F11" i="2"/>
  <c r="F12" i="2"/>
  <c r="F13" i="2"/>
  <c r="F14" i="2"/>
  <c r="F15" i="2"/>
  <c r="F17" i="2"/>
  <c r="F18" i="2"/>
  <c r="F19" i="2"/>
  <c r="F20" i="2"/>
  <c r="F21" i="2"/>
  <c r="F22" i="2"/>
  <c r="F25" i="2"/>
  <c r="F26" i="2"/>
  <c r="F7" i="2"/>
  <c r="D24" i="2"/>
  <c r="D27" i="2"/>
  <c r="G28" i="2" l="1"/>
  <c r="D28" i="2"/>
  <c r="H27" i="2"/>
  <c r="I27" i="2" s="1"/>
  <c r="C25" i="2" l="1"/>
  <c r="H28" i="2" l="1"/>
  <c r="I24" i="2"/>
  <c r="C26" i="2"/>
  <c r="C15" i="2"/>
  <c r="I28" i="2" l="1"/>
  <c r="C27" i="2"/>
  <c r="C7" i="2"/>
  <c r="E27" i="2"/>
  <c r="F27" i="2" s="1"/>
  <c r="F24" i="2" l="1"/>
  <c r="C10" i="2"/>
  <c r="C22" i="2"/>
  <c r="C14" i="2"/>
  <c r="C19" i="2"/>
  <c r="C18" i="2"/>
  <c r="C17" i="2"/>
  <c r="C9" i="2"/>
  <c r="C21" i="2"/>
  <c r="C20" i="2"/>
  <c r="C13" i="2"/>
  <c r="C8" i="2"/>
  <c r="E28" i="2" l="1"/>
  <c r="C24" i="2"/>
  <c r="F28" i="2" l="1"/>
  <c r="C28" i="2"/>
</calcChain>
</file>

<file path=xl/sharedStrings.xml><?xml version="1.0" encoding="utf-8"?>
<sst xmlns="http://schemas.openxmlformats.org/spreadsheetml/2006/main" count="63" uniqueCount="57">
  <si>
    <t>Наименование КБК</t>
  </si>
  <si>
    <t>02 0 00 00000</t>
  </si>
  <si>
    <t>Муниципальная программа "Образование"</t>
  </si>
  <si>
    <t>03 0 00 00000</t>
  </si>
  <si>
    <t>Муниципальная программа "Социальная защита населения"</t>
  </si>
  <si>
    <t>04 0 00 00000</t>
  </si>
  <si>
    <t>Муниципальная программа "Спорт"</t>
  </si>
  <si>
    <t>05 0 00 00000</t>
  </si>
  <si>
    <t>Муниципальная программа "Безопасность и обеспечение безопасности жизнедеятельности населения"</t>
  </si>
  <si>
    <t>08 0 00 00000</t>
  </si>
  <si>
    <t>Муниципальная программа "Жилище"</t>
  </si>
  <si>
    <t>09 0 00 00000</t>
  </si>
  <si>
    <t>10 0 00 00000</t>
  </si>
  <si>
    <t>Муниципальная программа "Управление имуществом и муниципальными финансами"</t>
  </si>
  <si>
    <t>12 0 00 00000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</si>
  <si>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</si>
  <si>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13 0 00 00000</t>
  </si>
  <si>
    <t>Муниципальная программа "Развитие и функционирование дорожно-транспортного комплекса"</t>
  </si>
  <si>
    <t>14 0 00 00000</t>
  </si>
  <si>
    <t>Муниципальная программа "Цифровое муниципальное образование"</t>
  </si>
  <si>
    <t>15 0 00 00000</t>
  </si>
  <si>
    <t>Муниципальная программа "Архитектура и градостроительство"</t>
  </si>
  <si>
    <t>16 0 00 00000</t>
  </si>
  <si>
    <t>Муниципальная программа "Формирование современной комфортной городской среды"</t>
  </si>
  <si>
    <t>17 0 00 00000</t>
  </si>
  <si>
    <t>Руководство и управление в сфере установленных функций органов местного самоуправления</t>
  </si>
  <si>
    <t>95 0 00 00000</t>
  </si>
  <si>
    <t>Непрограммные расходы</t>
  </si>
  <si>
    <t>99 0 00 00000</t>
  </si>
  <si>
    <t>Итого:</t>
  </si>
  <si>
    <t>ЦСР</t>
  </si>
  <si>
    <t>Итого программные расходы бюджета городского округа Лыткарино</t>
  </si>
  <si>
    <t>Итого непрограммные расходы бюджета городского округа Лыткарино</t>
  </si>
  <si>
    <t>Исполнено на 01.04.2022 г.</t>
  </si>
  <si>
    <t>Муниципальная программа "Развитие сельского хозяйства"</t>
  </si>
  <si>
    <t>06 0 00 00000</t>
  </si>
  <si>
    <t xml:space="preserve"> -</t>
  </si>
  <si>
    <t>19 0 00 00000</t>
  </si>
  <si>
    <t>Муниципальная программа "Переселение граждан из аварийного жилищного фонда"</t>
  </si>
  <si>
    <t>Муниципальная программа "Культура и туризм"</t>
  </si>
  <si>
    <t>Муниципальная программа "Развитие инженерной инфраструктуры, энергоэффективности и отрасли обращения с отходами"</t>
  </si>
  <si>
    <t>Муниципальная программа "Экология и окружающая среда"</t>
  </si>
  <si>
    <t>07 0 00 00000</t>
  </si>
  <si>
    <t>Муниципальная программа "Предпринимательство"</t>
  </si>
  <si>
    <t>11 0 00 00000</t>
  </si>
  <si>
    <t>Муниципальная программа "Здравоохранение"</t>
  </si>
  <si>
    <t>01 0 00 00000</t>
  </si>
  <si>
    <t xml:space="preserve">% Исполнения 2024/2023 (гр. 7/гр. 4*100) </t>
  </si>
  <si>
    <t>План согласно отчёта об исполнении бюджета городского округа Лыткарино на 01.01.2024 г., тыс. руб. (ф.о. 0503117)</t>
  </si>
  <si>
    <t>Исполнено на 01.01.2024 г., тыс. руб. (ф.о. 0503117)</t>
  </si>
  <si>
    <t>Исполнено на 01.01.2025 г., тыс. руб. (ф.о. 0503117)</t>
  </si>
  <si>
    <t>План согласно отчёта об исполнении бюджета городского округа Лыткарино на 01.01.2025 г., тыс. руб. (ф.о. 0503117)</t>
  </si>
  <si>
    <t xml:space="preserve">% исполнения плана </t>
  </si>
  <si>
    <t>% исполнения плана</t>
  </si>
  <si>
    <t>Аналитические данные о расходах бюджета городского округа Лыткарино Московской области по расходам в разрезе муниципальных программ, непрограммным видам деятельности за 2024 год в сравнении с расходами за 2023 год</t>
  </si>
  <si>
    <t>2023 год</t>
  </si>
  <si>
    <t>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</si>
</sst>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0.0"/>
    <numFmt numFmtId="166" formatCode="#,##0.0"/>
  </numFmts>
  <fonts count="14" x14ac:knownFonts="1">
    <font>
      <sz val="11"/>
      <color rgb="FF000000"/>
      <name val="Calibri"/>
      <family val="2"/>
    </font>
    <font>
      <sz val="12"/>
      <color rgb="FF00000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b/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 applyBorder="0"/>
    <xf numFmtId="0" fontId="8" fillId="0" borderId="0"/>
    <xf numFmtId="0" fontId="8" fillId="0" borderId="0"/>
    <xf numFmtId="0" fontId="9" fillId="0" borderId="0"/>
    <xf numFmtId="0" fontId="8" fillId="0" borderId="0"/>
    <xf numFmtId="0" fontId="8" fillId="0" borderId="0"/>
  </cellStyleXfs>
  <cellXfs count="80">
    <xf numFmtId="0" fontId="0" fillId="0" borderId="0" xfId="0" applyNumberForma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>
      <alignment horizontal="left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7" fillId="3" borderId="0" xfId="0" applyNumberFormat="1" applyFont="1" applyFill="1" applyAlignment="1" applyProtection="1"/>
    <xf numFmtId="0" fontId="7" fillId="4" borderId="0" xfId="0" applyNumberFormat="1" applyFont="1" applyFill="1" applyAlignment="1" applyProtection="1"/>
    <xf numFmtId="0" fontId="4" fillId="0" borderId="0" xfId="0" applyNumberFormat="1" applyFont="1" applyFill="1" applyAlignment="1" applyProtection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NumberFormat="1" applyFont="1" applyFill="1" applyAlignment="1" applyProtection="1"/>
    <xf numFmtId="165" fontId="7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166" fontId="7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165" fontId="4" fillId="0" borderId="3" xfId="0" applyNumberFormat="1" applyFont="1" applyFill="1" applyBorder="1" applyAlignment="1" applyProtection="1">
      <alignment horizontal="center" vertical="center" wrapText="1"/>
    </xf>
    <xf numFmtId="164" fontId="4" fillId="0" borderId="4" xfId="0" applyNumberFormat="1" applyFont="1" applyFill="1" applyBorder="1" applyAlignment="1" applyProtection="1">
      <alignment horizontal="center" vertical="center" wrapText="1"/>
    </xf>
    <xf numFmtId="166" fontId="4" fillId="2" borderId="3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3" fillId="0" borderId="1" xfId="0" applyNumberFormat="1" applyFont="1" applyFill="1" applyBorder="1" applyAlignment="1" applyProtection="1">
      <alignment horizontal="center" wrapText="1"/>
    </xf>
    <xf numFmtId="164" fontId="4" fillId="0" borderId="3" xfId="0" applyNumberFormat="1" applyFont="1" applyFill="1" applyBorder="1" applyAlignment="1" applyProtection="1">
      <alignment horizontal="center" vertical="center" wrapText="1"/>
    </xf>
    <xf numFmtId="164" fontId="4" fillId="2" borderId="3" xfId="0" applyNumberFormat="1" applyFont="1" applyFill="1" applyBorder="1" applyAlignment="1" applyProtection="1">
      <alignment horizontal="center" vertical="center" wrapText="1"/>
    </xf>
    <xf numFmtId="164" fontId="7" fillId="2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1" fillId="0" borderId="1" xfId="0" applyNumberFormat="1" applyFont="1" applyFill="1" applyBorder="1" applyAlignment="1" applyProtection="1"/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wrapText="1"/>
    </xf>
    <xf numFmtId="0" fontId="3" fillId="0" borderId="6" xfId="0" applyNumberFormat="1" applyFont="1" applyFill="1" applyBorder="1" applyAlignment="1" applyProtection="1">
      <alignment horizontal="center" wrapText="1"/>
    </xf>
    <xf numFmtId="166" fontId="4" fillId="0" borderId="6" xfId="0" applyNumberFormat="1" applyFont="1" applyFill="1" applyBorder="1" applyAlignment="1" applyProtection="1">
      <alignment horizontal="center" wrapText="1"/>
    </xf>
    <xf numFmtId="164" fontId="4" fillId="0" borderId="6" xfId="0" applyNumberFormat="1" applyFont="1" applyFill="1" applyBorder="1" applyAlignment="1" applyProtection="1">
      <alignment horizontal="center" vertical="center" wrapText="1"/>
    </xf>
    <xf numFmtId="164" fontId="4" fillId="0" borderId="6" xfId="0" applyNumberFormat="1" applyFont="1" applyFill="1" applyBorder="1" applyAlignment="1" applyProtection="1">
      <alignment horizontal="center" wrapText="1"/>
    </xf>
    <xf numFmtId="0" fontId="4" fillId="2" borderId="8" xfId="0" applyNumberFormat="1" applyFont="1" applyFill="1" applyBorder="1" applyAlignment="1" applyProtection="1">
      <alignment horizontal="left" vertical="center" wrapText="1"/>
    </xf>
    <xf numFmtId="0" fontId="4" fillId="2" borderId="9" xfId="0" applyNumberFormat="1" applyFont="1" applyFill="1" applyBorder="1" applyAlignment="1" applyProtection="1">
      <alignment horizontal="center" vertical="center" wrapText="1"/>
    </xf>
    <xf numFmtId="165" fontId="4" fillId="2" borderId="9" xfId="0" applyNumberFormat="1" applyFont="1" applyFill="1" applyBorder="1" applyAlignment="1" applyProtection="1">
      <alignment horizontal="center" vertical="center" wrapText="1"/>
    </xf>
    <xf numFmtId="166" fontId="4" fillId="2" borderId="9" xfId="0" applyNumberFormat="1" applyFont="1" applyFill="1" applyBorder="1" applyAlignment="1" applyProtection="1">
      <alignment horizontal="center" vertical="center" wrapText="1"/>
    </xf>
    <xf numFmtId="164" fontId="4" fillId="2" borderId="9" xfId="0" applyNumberFormat="1" applyFont="1" applyFill="1" applyBorder="1" applyAlignment="1" applyProtection="1">
      <alignment horizontal="center" vertical="center" wrapText="1"/>
    </xf>
    <xf numFmtId="0" fontId="4" fillId="2" borderId="0" xfId="0" applyNumberFormat="1" applyFont="1" applyFill="1" applyAlignment="1" applyProtection="1"/>
    <xf numFmtId="164" fontId="4" fillId="2" borderId="7" xfId="0" applyNumberFormat="1" applyFont="1" applyFill="1" applyBorder="1" applyAlignment="1" applyProtection="1">
      <alignment horizontal="center" vertical="center" wrapText="1"/>
    </xf>
    <xf numFmtId="0" fontId="4" fillId="2" borderId="6" xfId="0" applyNumberFormat="1" applyFont="1" applyFill="1" applyBorder="1" applyAlignment="1" applyProtection="1">
      <alignment horizontal="center" vertical="center" wrapText="1"/>
    </xf>
    <xf numFmtId="165" fontId="7" fillId="0" borderId="6" xfId="0" applyNumberFormat="1" applyFont="1" applyFill="1" applyBorder="1" applyAlignment="1" applyProtection="1">
      <alignment horizontal="center" vertical="center" wrapText="1"/>
    </xf>
    <xf numFmtId="166" fontId="4" fillId="2" borderId="6" xfId="0" applyNumberFormat="1" applyFont="1" applyFill="1" applyBorder="1" applyAlignment="1" applyProtection="1">
      <alignment horizontal="center" vertical="center" wrapText="1"/>
    </xf>
    <xf numFmtId="164" fontId="4" fillId="2" borderId="6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left" vertical="center" wrapText="1"/>
    </xf>
    <xf numFmtId="165" fontId="7" fillId="0" borderId="9" xfId="0" applyNumberFormat="1" applyFont="1" applyFill="1" applyBorder="1" applyAlignment="1" applyProtection="1">
      <alignment horizontal="center" vertical="center" wrapText="1"/>
    </xf>
    <xf numFmtId="166" fontId="4" fillId="0" borderId="9" xfId="0" applyNumberFormat="1" applyFont="1" applyFill="1" applyBorder="1" applyAlignment="1" applyProtection="1">
      <alignment horizontal="center" vertical="center" wrapText="1"/>
    </xf>
    <xf numFmtId="166" fontId="7" fillId="2" borderId="1" xfId="0" applyNumberFormat="1" applyFont="1" applyFill="1" applyBorder="1" applyAlignment="1" applyProtection="1">
      <alignment horizontal="center" vertical="center" wrapText="1"/>
    </xf>
    <xf numFmtId="164" fontId="4" fillId="2" borderId="13" xfId="0" applyNumberFormat="1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4" fillId="0" borderId="14" xfId="0" applyNumberFormat="1" applyFont="1" applyFill="1" applyBorder="1" applyAlignment="1" applyProtection="1">
      <alignment horizontal="center" vertical="center" wrapText="1"/>
    </xf>
    <xf numFmtId="164" fontId="4" fillId="2" borderId="4" xfId="0" applyNumberFormat="1" applyFont="1" applyFill="1" applyBorder="1" applyAlignment="1" applyProtection="1">
      <alignment horizontal="center" vertical="center" wrapText="1"/>
    </xf>
    <xf numFmtId="164" fontId="4" fillId="2" borderId="10" xfId="0" applyNumberFormat="1" applyFont="1" applyFill="1" applyBorder="1" applyAlignment="1" applyProtection="1">
      <alignment horizontal="center" vertical="center" wrapText="1"/>
    </xf>
    <xf numFmtId="164" fontId="4" fillId="2" borderId="15" xfId="0" applyNumberFormat="1" applyFont="1" applyFill="1" applyBorder="1" applyAlignment="1" applyProtection="1">
      <alignment horizontal="center" vertical="center" wrapText="1"/>
    </xf>
    <xf numFmtId="164" fontId="4" fillId="0" borderId="16" xfId="0" applyNumberFormat="1" applyFont="1" applyFill="1" applyBorder="1" applyAlignment="1" applyProtection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left" wrapText="1"/>
    </xf>
    <xf numFmtId="0" fontId="4" fillId="0" borderId="0" xfId="0" applyNumberFormat="1" applyFont="1" applyFill="1" applyAlignment="1" applyProtection="1"/>
    <xf numFmtId="0" fontId="10" fillId="0" borderId="0" xfId="0" applyNumberFormat="1" applyFont="1" applyFill="1" applyAlignment="1" applyProtection="1">
      <alignment horizontal="center" vertical="center" wrapText="1"/>
    </xf>
    <xf numFmtId="0" fontId="10" fillId="0" borderId="0" xfId="0" applyNumberFormat="1" applyFont="1" applyFill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right"/>
    </xf>
    <xf numFmtId="0" fontId="0" fillId="0" borderId="0" xfId="0" applyNumberFormat="1" applyFont="1" applyFill="1" applyBorder="1" applyAlignment="1" applyProtection="1">
      <alignment horizontal="right"/>
    </xf>
    <xf numFmtId="0" fontId="3" fillId="0" borderId="1" xfId="0" applyNumberFormat="1" applyFont="1" applyFill="1" applyBorder="1" applyAlignment="1" applyProtection="1">
      <alignment horizontal="center"/>
    </xf>
    <xf numFmtId="0" fontId="11" fillId="0" borderId="1" xfId="0" applyNumberFormat="1" applyFont="1" applyFill="1" applyBorder="1" applyAlignment="1" applyProtection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 applyProtection="1">
      <alignment wrapText="1"/>
    </xf>
    <xf numFmtId="0" fontId="12" fillId="0" borderId="1" xfId="0" applyNumberFormat="1" applyFont="1" applyFill="1" applyBorder="1" applyAlignment="1" applyProtection="1"/>
    <xf numFmtId="0" fontId="12" fillId="0" borderId="1" xfId="0" applyNumberFormat="1" applyFont="1" applyFill="1" applyBorder="1" applyAlignment="1" applyProtection="1">
      <alignment horizontal="center"/>
    </xf>
    <xf numFmtId="0" fontId="5" fillId="2" borderId="11" xfId="0" applyFont="1" applyFill="1" applyBorder="1" applyAlignment="1">
      <alignment horizontal="center" vertical="center" wrapText="1"/>
    </xf>
    <xf numFmtId="0" fontId="12" fillId="0" borderId="12" xfId="0" applyNumberFormat="1" applyFont="1" applyFill="1" applyBorder="1" applyAlignment="1" applyProtection="1">
      <alignment horizontal="center"/>
    </xf>
  </cellXfs>
  <cellStyles count="6">
    <cellStyle name="Обычный" xfId="0" builtinId="0"/>
    <cellStyle name="Обычный 2" xfId="2"/>
    <cellStyle name="Обычный 3" xfId="3"/>
    <cellStyle name="Обычный 4" xfId="1"/>
    <cellStyle name="Обычный 5" xfId="4"/>
    <cellStyle name="Обычный 7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view="pageBreakPreview" zoomScale="110" zoomScaleNormal="100" zoomScaleSheetLayoutView="110" workbookViewId="0">
      <pane ySplit="5" topLeftCell="A6" activePane="bottomLeft" state="frozen"/>
      <selection pane="bottomLeft" activeCell="H4" sqref="H4"/>
    </sheetView>
  </sheetViews>
  <sheetFormatPr defaultColWidth="9.140625" defaultRowHeight="15" x14ac:dyDescent="0.25"/>
  <cols>
    <col min="1" max="1" width="70" style="1" customWidth="1"/>
    <col min="2" max="2" width="15.140625" style="8" customWidth="1"/>
    <col min="3" max="3" width="17.7109375" style="8" hidden="1" customWidth="1"/>
    <col min="4" max="4" width="17.7109375" style="8" customWidth="1"/>
    <col min="5" max="5" width="20.28515625" style="5" customWidth="1"/>
    <col min="6" max="6" width="18.85546875" style="28" customWidth="1"/>
    <col min="7" max="7" width="19.140625" style="28" customWidth="1"/>
    <col min="8" max="8" width="19.85546875" style="17" customWidth="1"/>
    <col min="9" max="9" width="18.85546875" style="28" customWidth="1"/>
    <col min="10" max="10" width="14.85546875" style="8" customWidth="1"/>
    <col min="11" max="16384" width="9.140625" style="1"/>
  </cols>
  <sheetData>
    <row r="1" spans="1:13" ht="60.75" customHeight="1" x14ac:dyDescent="0.25">
      <c r="A1" s="68" t="s">
        <v>54</v>
      </c>
      <c r="B1" s="69"/>
      <c r="C1" s="69"/>
      <c r="D1" s="69"/>
      <c r="E1" s="69"/>
      <c r="F1" s="69"/>
      <c r="G1" s="69"/>
      <c r="H1" s="69"/>
      <c r="I1" s="69"/>
      <c r="J1" s="69"/>
    </row>
    <row r="2" spans="1:13" ht="15.75" thickBot="1" x14ac:dyDescent="0.3">
      <c r="A2" s="66"/>
      <c r="B2" s="67"/>
      <c r="C2" s="14"/>
      <c r="D2" s="28"/>
      <c r="E2" s="70"/>
      <c r="F2" s="70"/>
      <c r="G2" s="70"/>
      <c r="H2" s="70"/>
      <c r="I2" s="70"/>
      <c r="J2" s="71"/>
    </row>
    <row r="3" spans="1:13" s="28" customFormat="1" ht="16.5" thickBot="1" x14ac:dyDescent="0.3">
      <c r="A3" s="74" t="s">
        <v>0</v>
      </c>
      <c r="B3" s="74" t="s">
        <v>30</v>
      </c>
      <c r="C3" s="35"/>
      <c r="D3" s="72" t="s">
        <v>55</v>
      </c>
      <c r="E3" s="73"/>
      <c r="F3" s="73"/>
      <c r="G3" s="72" t="s">
        <v>56</v>
      </c>
      <c r="H3" s="77"/>
      <c r="I3" s="77"/>
      <c r="J3" s="78" t="s">
        <v>47</v>
      </c>
    </row>
    <row r="4" spans="1:13" ht="143.25" thickBot="1" x14ac:dyDescent="0.3">
      <c r="A4" s="75"/>
      <c r="B4" s="76"/>
      <c r="C4" s="36" t="s">
        <v>33</v>
      </c>
      <c r="D4" s="65" t="s">
        <v>48</v>
      </c>
      <c r="E4" s="37" t="s">
        <v>49</v>
      </c>
      <c r="F4" s="37" t="s">
        <v>52</v>
      </c>
      <c r="G4" s="65" t="s">
        <v>51</v>
      </c>
      <c r="H4" s="59" t="s">
        <v>50</v>
      </c>
      <c r="I4" s="37" t="s">
        <v>53</v>
      </c>
      <c r="J4" s="79"/>
    </row>
    <row r="5" spans="1:13" ht="16.5" thickBot="1" x14ac:dyDescent="0.3">
      <c r="A5" s="30">
        <v>1</v>
      </c>
      <c r="B5" s="30">
        <v>2</v>
      </c>
      <c r="C5" s="30">
        <v>4</v>
      </c>
      <c r="D5" s="30">
        <v>3</v>
      </c>
      <c r="E5" s="30">
        <v>4</v>
      </c>
      <c r="F5" s="30">
        <v>5</v>
      </c>
      <c r="G5" s="30">
        <v>6</v>
      </c>
      <c r="H5" s="30">
        <v>7</v>
      </c>
      <c r="I5" s="30">
        <v>8</v>
      </c>
      <c r="J5" s="30">
        <v>9</v>
      </c>
    </row>
    <row r="6" spans="1:13" s="34" customFormat="1" ht="15.75" x14ac:dyDescent="0.25">
      <c r="A6" s="24" t="s">
        <v>45</v>
      </c>
      <c r="B6" s="38" t="s">
        <v>46</v>
      </c>
      <c r="C6" s="39"/>
      <c r="D6" s="40">
        <v>0</v>
      </c>
      <c r="E6" s="40">
        <v>0</v>
      </c>
      <c r="F6" s="41" t="s">
        <v>36</v>
      </c>
      <c r="G6" s="40">
        <v>60</v>
      </c>
      <c r="H6" s="40">
        <v>60</v>
      </c>
      <c r="I6" s="42">
        <f>H6/G6</f>
        <v>1</v>
      </c>
      <c r="J6" s="49" t="s">
        <v>36</v>
      </c>
    </row>
    <row r="7" spans="1:13" s="4" customFormat="1" x14ac:dyDescent="0.2">
      <c r="A7" s="19" t="s">
        <v>39</v>
      </c>
      <c r="B7" s="20" t="s">
        <v>1</v>
      </c>
      <c r="C7" s="21" t="e">
        <f>#REF!+#REF!+#REF!+#REF!+#REF!</f>
        <v>#REF!</v>
      </c>
      <c r="D7" s="23">
        <v>185690.9</v>
      </c>
      <c r="E7" s="23">
        <v>185446.8</v>
      </c>
      <c r="F7" s="32">
        <f>E7/D7</f>
        <v>0.99868544985241603</v>
      </c>
      <c r="G7" s="23">
        <v>261308.3</v>
      </c>
      <c r="H7" s="23">
        <v>260701</v>
      </c>
      <c r="I7" s="32">
        <f>H7/G7</f>
        <v>0.99767592533417426</v>
      </c>
      <c r="J7" s="22">
        <f>H7/E7</f>
        <v>1.4057993990729418</v>
      </c>
    </row>
    <row r="8" spans="1:13" s="4" customFormat="1" x14ac:dyDescent="0.2">
      <c r="A8" s="19" t="s">
        <v>2</v>
      </c>
      <c r="B8" s="20" t="s">
        <v>3</v>
      </c>
      <c r="C8" s="21" t="e">
        <f>#REF!+#REF!+#REF!+#REF!+#REF!</f>
        <v>#REF!</v>
      </c>
      <c r="D8" s="23">
        <v>1686436.9</v>
      </c>
      <c r="E8" s="23">
        <v>1665686.9</v>
      </c>
      <c r="F8" s="32">
        <f t="shared" ref="F8:F28" si="0">E8/D8</f>
        <v>0.98769595233595753</v>
      </c>
      <c r="G8" s="23">
        <v>1270679.2</v>
      </c>
      <c r="H8" s="23">
        <v>1259172.7</v>
      </c>
      <c r="I8" s="32">
        <f t="shared" ref="I8:I28" si="1">H8/G8</f>
        <v>0.99094460663242145</v>
      </c>
      <c r="J8" s="22">
        <f t="shared" ref="J8:J28" si="2">H8/E8</f>
        <v>0.7559480115980981</v>
      </c>
    </row>
    <row r="9" spans="1:13" s="4" customFormat="1" x14ac:dyDescent="0.2">
      <c r="A9" s="19" t="s">
        <v>4</v>
      </c>
      <c r="B9" s="20" t="s">
        <v>5</v>
      </c>
      <c r="C9" s="21" t="e">
        <f>#REF!+#REF!</f>
        <v>#REF!</v>
      </c>
      <c r="D9" s="23">
        <v>14858.2</v>
      </c>
      <c r="E9" s="23">
        <v>14764.1</v>
      </c>
      <c r="F9" s="32">
        <f t="shared" si="0"/>
        <v>0.99366679678561332</v>
      </c>
      <c r="G9" s="23">
        <v>17130.2</v>
      </c>
      <c r="H9" s="23">
        <v>17061.7</v>
      </c>
      <c r="I9" s="32">
        <f t="shared" si="1"/>
        <v>0.99600121422983967</v>
      </c>
      <c r="J9" s="22">
        <f t="shared" si="2"/>
        <v>1.1556207286593831</v>
      </c>
    </row>
    <row r="10" spans="1:13" s="4" customFormat="1" x14ac:dyDescent="0.2">
      <c r="A10" s="19" t="s">
        <v>6</v>
      </c>
      <c r="B10" s="20" t="s">
        <v>7</v>
      </c>
      <c r="C10" s="21" t="e">
        <f>#REF!+#REF!</f>
        <v>#REF!</v>
      </c>
      <c r="D10" s="23">
        <v>102470.9</v>
      </c>
      <c r="E10" s="23">
        <v>102096.5</v>
      </c>
      <c r="F10" s="32">
        <f t="shared" si="0"/>
        <v>0.99634627977308687</v>
      </c>
      <c r="G10" s="23">
        <v>119813.4</v>
      </c>
      <c r="H10" s="23">
        <v>119639.2</v>
      </c>
      <c r="I10" s="32">
        <f t="shared" si="1"/>
        <v>0.99854607247603355</v>
      </c>
      <c r="J10" s="22">
        <f t="shared" si="2"/>
        <v>1.1718246952637945</v>
      </c>
    </row>
    <row r="11" spans="1:13" s="16" customFormat="1" x14ac:dyDescent="0.25">
      <c r="A11" s="19" t="s">
        <v>34</v>
      </c>
      <c r="B11" s="20" t="s">
        <v>35</v>
      </c>
      <c r="C11" s="21">
        <v>0</v>
      </c>
      <c r="D11" s="23">
        <v>1350</v>
      </c>
      <c r="E11" s="23">
        <v>1302.0999999999999</v>
      </c>
      <c r="F11" s="32">
        <f t="shared" si="0"/>
        <v>0.96451851851851844</v>
      </c>
      <c r="G11" s="23">
        <v>954</v>
      </c>
      <c r="H11" s="23">
        <v>669.2</v>
      </c>
      <c r="I11" s="32">
        <f t="shared" si="1"/>
        <v>0.70146750524109014</v>
      </c>
      <c r="J11" s="22">
        <f t="shared" si="2"/>
        <v>0.51393902158052385</v>
      </c>
    </row>
    <row r="12" spans="1:13" s="29" customFormat="1" x14ac:dyDescent="0.25">
      <c r="A12" s="19" t="s">
        <v>41</v>
      </c>
      <c r="B12" s="20" t="s">
        <v>42</v>
      </c>
      <c r="C12" s="21"/>
      <c r="D12" s="23">
        <v>25</v>
      </c>
      <c r="E12" s="23">
        <v>25</v>
      </c>
      <c r="F12" s="32">
        <f t="shared" si="0"/>
        <v>1</v>
      </c>
      <c r="G12" s="23">
        <v>0</v>
      </c>
      <c r="H12" s="23">
        <v>0</v>
      </c>
      <c r="I12" s="31" t="s">
        <v>36</v>
      </c>
      <c r="J12" s="22">
        <f t="shared" si="2"/>
        <v>0</v>
      </c>
    </row>
    <row r="13" spans="1:13" s="6" customFormat="1" ht="30" x14ac:dyDescent="0.2">
      <c r="A13" s="19" t="s">
        <v>8</v>
      </c>
      <c r="B13" s="20" t="s">
        <v>9</v>
      </c>
      <c r="C13" s="21" t="e">
        <f>#REF!+#REF!+#REF!+#REF!+#REF!</f>
        <v>#REF!</v>
      </c>
      <c r="D13" s="23">
        <v>67822.2</v>
      </c>
      <c r="E13" s="23">
        <v>54654.8</v>
      </c>
      <c r="F13" s="32">
        <f t="shared" si="0"/>
        <v>0.80585413035849629</v>
      </c>
      <c r="G13" s="23">
        <v>80267</v>
      </c>
      <c r="H13" s="23">
        <v>77160.5</v>
      </c>
      <c r="I13" s="32">
        <f t="shared" si="1"/>
        <v>0.96129791819801413</v>
      </c>
      <c r="J13" s="22">
        <f t="shared" si="2"/>
        <v>1.411779020323924</v>
      </c>
      <c r="K13" s="4"/>
      <c r="L13" s="4"/>
      <c r="M13" s="4"/>
    </row>
    <row r="14" spans="1:13" s="4" customFormat="1" x14ac:dyDescent="0.2">
      <c r="A14" s="19" t="s">
        <v>10</v>
      </c>
      <c r="B14" s="20" t="s">
        <v>11</v>
      </c>
      <c r="C14" s="21" t="e">
        <f>#REF!</f>
        <v>#REF!</v>
      </c>
      <c r="D14" s="23">
        <v>46800.5</v>
      </c>
      <c r="E14" s="23">
        <v>46799.6</v>
      </c>
      <c r="F14" s="32">
        <f t="shared" si="0"/>
        <v>0.99998076943622394</v>
      </c>
      <c r="G14" s="23">
        <v>69809.3</v>
      </c>
      <c r="H14" s="23">
        <v>69807.3</v>
      </c>
      <c r="I14" s="32">
        <f t="shared" si="1"/>
        <v>0.99997135052206509</v>
      </c>
      <c r="J14" s="22">
        <f t="shared" si="2"/>
        <v>1.4916217232625921</v>
      </c>
    </row>
    <row r="15" spans="1:13" s="4" customFormat="1" ht="36" customHeight="1" x14ac:dyDescent="0.2">
      <c r="A15" s="19" t="s">
        <v>40</v>
      </c>
      <c r="B15" s="20" t="s">
        <v>12</v>
      </c>
      <c r="C15" s="21" t="e">
        <f>#REF!</f>
        <v>#REF!</v>
      </c>
      <c r="D15" s="23">
        <v>671562</v>
      </c>
      <c r="E15" s="23">
        <v>641853.30000000005</v>
      </c>
      <c r="F15" s="32">
        <f t="shared" si="0"/>
        <v>0.95576179116745741</v>
      </c>
      <c r="G15" s="23">
        <v>1712610.9</v>
      </c>
      <c r="H15" s="23">
        <v>1680576.7</v>
      </c>
      <c r="I15" s="32">
        <f t="shared" si="1"/>
        <v>0.98129510912256834</v>
      </c>
      <c r="J15" s="22">
        <f t="shared" si="2"/>
        <v>2.6183190146408841</v>
      </c>
    </row>
    <row r="16" spans="1:13" s="4" customFormat="1" ht="22.5" customHeight="1" x14ac:dyDescent="0.2">
      <c r="A16" s="19" t="s">
        <v>43</v>
      </c>
      <c r="B16" s="20" t="s">
        <v>44</v>
      </c>
      <c r="C16" s="21"/>
      <c r="D16" s="23">
        <v>0</v>
      </c>
      <c r="E16" s="23">
        <v>0</v>
      </c>
      <c r="F16" s="32" t="s">
        <v>36</v>
      </c>
      <c r="G16" s="23">
        <v>500</v>
      </c>
      <c r="H16" s="23">
        <v>500</v>
      </c>
      <c r="I16" s="31">
        <f>H16/G16</f>
        <v>1</v>
      </c>
      <c r="J16" s="61" t="s">
        <v>36</v>
      </c>
    </row>
    <row r="17" spans="1:10" s="4" customFormat="1" ht="30" x14ac:dyDescent="0.2">
      <c r="A17" s="19" t="s">
        <v>13</v>
      </c>
      <c r="B17" s="20" t="s">
        <v>14</v>
      </c>
      <c r="C17" s="21" t="e">
        <f>#REF!+#REF!</f>
        <v>#REF!</v>
      </c>
      <c r="D17" s="23">
        <v>310906</v>
      </c>
      <c r="E17" s="23">
        <v>308510.5</v>
      </c>
      <c r="F17" s="58">
        <f t="shared" si="0"/>
        <v>0.99229509884016387</v>
      </c>
      <c r="G17" s="23">
        <v>577729.19999999995</v>
      </c>
      <c r="H17" s="23">
        <v>574506.30000000005</v>
      </c>
      <c r="I17" s="32">
        <f t="shared" si="1"/>
        <v>0.99442143481755829</v>
      </c>
      <c r="J17" s="22">
        <f t="shared" si="2"/>
        <v>1.8621936692592311</v>
      </c>
    </row>
    <row r="18" spans="1:10" s="4" customFormat="1" ht="45" x14ac:dyDescent="0.2">
      <c r="A18" s="19" t="s">
        <v>15</v>
      </c>
      <c r="B18" s="20" t="s">
        <v>16</v>
      </c>
      <c r="C18" s="21" t="e">
        <f>#REF!+#REF!</f>
        <v>#REF!</v>
      </c>
      <c r="D18" s="23">
        <v>16710.599999999999</v>
      </c>
      <c r="E18" s="23">
        <v>15528.5</v>
      </c>
      <c r="F18" s="32">
        <f t="shared" si="0"/>
        <v>0.92926046940265472</v>
      </c>
      <c r="G18" s="23">
        <v>20254.900000000001</v>
      </c>
      <c r="H18" s="23">
        <v>20121.900000000001</v>
      </c>
      <c r="I18" s="32">
        <f t="shared" si="1"/>
        <v>0.99343368765088946</v>
      </c>
      <c r="J18" s="22">
        <f t="shared" si="2"/>
        <v>1.2958044885211064</v>
      </c>
    </row>
    <row r="19" spans="1:10" s="4" customFormat="1" ht="30" x14ac:dyDescent="0.2">
      <c r="A19" s="19" t="s">
        <v>17</v>
      </c>
      <c r="B19" s="20" t="s">
        <v>18</v>
      </c>
      <c r="C19" s="21" t="e">
        <f>#REF!+#REF!+#REF!</f>
        <v>#REF!</v>
      </c>
      <c r="D19" s="23">
        <v>57555.4</v>
      </c>
      <c r="E19" s="23">
        <v>57400.6</v>
      </c>
      <c r="F19" s="32">
        <f t="shared" si="0"/>
        <v>0.99731041744128257</v>
      </c>
      <c r="G19" s="23">
        <v>96717.4</v>
      </c>
      <c r="H19" s="23">
        <v>92623.9</v>
      </c>
      <c r="I19" s="32">
        <f t="shared" si="1"/>
        <v>0.95767566125640269</v>
      </c>
      <c r="J19" s="22">
        <f t="shared" si="2"/>
        <v>1.6136399271087758</v>
      </c>
    </row>
    <row r="20" spans="1:10" s="4" customFormat="1" x14ac:dyDescent="0.2">
      <c r="A20" s="19" t="s">
        <v>19</v>
      </c>
      <c r="B20" s="20" t="s">
        <v>20</v>
      </c>
      <c r="C20" s="21" t="e">
        <f>#REF!+#REF!+#REF!</f>
        <v>#REF!</v>
      </c>
      <c r="D20" s="23">
        <v>48589.7</v>
      </c>
      <c r="E20" s="23">
        <v>48358.7</v>
      </c>
      <c r="F20" s="32">
        <f t="shared" si="0"/>
        <v>0.99524590602535101</v>
      </c>
      <c r="G20" s="23">
        <v>57641</v>
      </c>
      <c r="H20" s="23">
        <v>57412</v>
      </c>
      <c r="I20" s="32">
        <f t="shared" si="1"/>
        <v>0.99602713346402738</v>
      </c>
      <c r="J20" s="22">
        <f t="shared" si="2"/>
        <v>1.1872114014644728</v>
      </c>
    </row>
    <row r="21" spans="1:10" s="4" customFormat="1" ht="18.75" customHeight="1" x14ac:dyDescent="0.2">
      <c r="A21" s="19" t="s">
        <v>21</v>
      </c>
      <c r="B21" s="20" t="s">
        <v>22</v>
      </c>
      <c r="C21" s="21" t="e">
        <f>#REF!+#REF!</f>
        <v>#REF!</v>
      </c>
      <c r="D21" s="23">
        <v>199</v>
      </c>
      <c r="E21" s="23">
        <v>199</v>
      </c>
      <c r="F21" s="32">
        <f t="shared" si="0"/>
        <v>1</v>
      </c>
      <c r="G21" s="23">
        <v>2920</v>
      </c>
      <c r="H21" s="23">
        <v>2920</v>
      </c>
      <c r="I21" s="32">
        <f t="shared" si="1"/>
        <v>1</v>
      </c>
      <c r="J21" s="22">
        <f t="shared" si="2"/>
        <v>14.673366834170855</v>
      </c>
    </row>
    <row r="22" spans="1:10" s="4" customFormat="1" ht="30" x14ac:dyDescent="0.2">
      <c r="A22" s="19" t="s">
        <v>23</v>
      </c>
      <c r="B22" s="20" t="s">
        <v>24</v>
      </c>
      <c r="C22" s="21" t="e">
        <f>#REF!+#REF!+#REF!</f>
        <v>#REF!</v>
      </c>
      <c r="D22" s="23">
        <v>827641.1</v>
      </c>
      <c r="E22" s="23">
        <v>826391.2</v>
      </c>
      <c r="F22" s="32">
        <f t="shared" si="0"/>
        <v>0.99848980433668644</v>
      </c>
      <c r="G22" s="23">
        <v>1122579</v>
      </c>
      <c r="H22" s="23">
        <v>1101101.3</v>
      </c>
      <c r="I22" s="32">
        <f t="shared" si="1"/>
        <v>0.9808675380530012</v>
      </c>
      <c r="J22" s="22">
        <f t="shared" si="2"/>
        <v>1.3324213762198824</v>
      </c>
    </row>
    <row r="23" spans="1:10" s="48" customFormat="1" ht="30.75" thickBot="1" x14ac:dyDescent="0.3">
      <c r="A23" s="43" t="s">
        <v>38</v>
      </c>
      <c r="B23" s="44" t="s">
        <v>37</v>
      </c>
      <c r="C23" s="45"/>
      <c r="D23" s="46">
        <v>0</v>
      </c>
      <c r="E23" s="46">
        <v>0</v>
      </c>
      <c r="F23" s="47" t="s">
        <v>36</v>
      </c>
      <c r="G23" s="46">
        <v>550</v>
      </c>
      <c r="H23" s="46">
        <v>550</v>
      </c>
      <c r="I23" s="47">
        <f t="shared" si="1"/>
        <v>1</v>
      </c>
      <c r="J23" s="62" t="s">
        <v>36</v>
      </c>
    </row>
    <row r="24" spans="1:10" s="7" customFormat="1" ht="32.25" thickBot="1" x14ac:dyDescent="0.25">
      <c r="A24" s="25" t="s">
        <v>31</v>
      </c>
      <c r="B24" s="26"/>
      <c r="C24" s="15" t="e">
        <f>C22+C21+C20+C19+C18+C17+C15+C14+C13+C10+C9+C8+C7+#REF!</f>
        <v>#REF!</v>
      </c>
      <c r="D24" s="57">
        <f>SUM(D7:D23)</f>
        <v>4038618.4</v>
      </c>
      <c r="E24" s="18">
        <f>E7+E8+E9+E10+E11+E13+E14+E15+E17+E18+E19+E20+E21+E22+E23+E12</f>
        <v>3969017.6000000006</v>
      </c>
      <c r="F24" s="33">
        <f t="shared" si="0"/>
        <v>0.98276618558465456</v>
      </c>
      <c r="G24" s="18">
        <f>SUM(G6:G23)</f>
        <v>5411523.7999999998</v>
      </c>
      <c r="H24" s="18">
        <f>H6+H7+H8+H9+H10+H11+H12+H13+H14+H15+H16+H17+H18+H19+H20+H21+H22+H23</f>
        <v>5334583.6999999993</v>
      </c>
      <c r="I24" s="33">
        <f t="shared" si="1"/>
        <v>0.98578217469911145</v>
      </c>
      <c r="J24" s="11">
        <f t="shared" si="2"/>
        <v>1.3440564486284965</v>
      </c>
    </row>
    <row r="25" spans="1:10" s="7" customFormat="1" ht="30" x14ac:dyDescent="0.2">
      <c r="A25" s="24" t="s">
        <v>25</v>
      </c>
      <c r="B25" s="50" t="s">
        <v>26</v>
      </c>
      <c r="C25" s="51" t="e">
        <f>#REF!+#REF!+#REF!+#REF!+#REF!+#REF!+#REF!+#REF!+#REF!+#REF!+#REF!+#REF!</f>
        <v>#REF!</v>
      </c>
      <c r="D25" s="52">
        <v>25797.9</v>
      </c>
      <c r="E25" s="52">
        <v>25693.4</v>
      </c>
      <c r="F25" s="53">
        <f t="shared" si="0"/>
        <v>0.99594928269355254</v>
      </c>
      <c r="G25" s="52">
        <v>29888.400000000001</v>
      </c>
      <c r="H25" s="52">
        <v>29793.3</v>
      </c>
      <c r="I25" s="58">
        <f t="shared" si="1"/>
        <v>0.99681816356847464</v>
      </c>
      <c r="J25" s="60">
        <f t="shared" si="2"/>
        <v>1.159570161987125</v>
      </c>
    </row>
    <row r="26" spans="1:10" s="7" customFormat="1" ht="15.75" thickBot="1" x14ac:dyDescent="0.25">
      <c r="A26" s="54" t="s">
        <v>27</v>
      </c>
      <c r="B26" s="44" t="s">
        <v>28</v>
      </c>
      <c r="C26" s="55" t="e">
        <f>#REF!+#REF!</f>
        <v>#REF!</v>
      </c>
      <c r="D26" s="56">
        <v>176538.1</v>
      </c>
      <c r="E26" s="46">
        <v>21264</v>
      </c>
      <c r="F26" s="47">
        <f t="shared" si="0"/>
        <v>0.1204499198756529</v>
      </c>
      <c r="G26" s="46">
        <v>202380.9</v>
      </c>
      <c r="H26" s="46">
        <v>70508.800000000003</v>
      </c>
      <c r="I26" s="63">
        <f t="shared" si="1"/>
        <v>0.34839651370262709</v>
      </c>
      <c r="J26" s="64">
        <f t="shared" si="2"/>
        <v>3.3158765989465766</v>
      </c>
    </row>
    <row r="27" spans="1:10" s="4" customFormat="1" ht="33.75" thickBot="1" x14ac:dyDescent="0.25">
      <c r="A27" s="12" t="s">
        <v>32</v>
      </c>
      <c r="B27" s="10"/>
      <c r="C27" s="15" t="e">
        <f>C26+C25</f>
        <v>#REF!</v>
      </c>
      <c r="D27" s="18">
        <f>D25+D26</f>
        <v>202336</v>
      </c>
      <c r="E27" s="18">
        <f>E26+E25</f>
        <v>46957.4</v>
      </c>
      <c r="F27" s="33">
        <f t="shared" si="0"/>
        <v>0.23207634825241183</v>
      </c>
      <c r="G27" s="18">
        <f>G25+G26</f>
        <v>232269.3</v>
      </c>
      <c r="H27" s="18">
        <f>H25+H26</f>
        <v>100302.1</v>
      </c>
      <c r="I27" s="33">
        <f t="shared" si="1"/>
        <v>0.43183537385267884</v>
      </c>
      <c r="J27" s="11">
        <f t="shared" si="2"/>
        <v>2.1360232891940356</v>
      </c>
    </row>
    <row r="28" spans="1:10" s="4" customFormat="1" ht="16.5" thickBot="1" x14ac:dyDescent="0.25">
      <c r="A28" s="13" t="s">
        <v>29</v>
      </c>
      <c r="B28" s="10"/>
      <c r="C28" s="15" t="e">
        <f>C24+C27</f>
        <v>#REF!</v>
      </c>
      <c r="D28" s="57">
        <f>D24+D27</f>
        <v>4240954.4000000004</v>
      </c>
      <c r="E28" s="57">
        <f>E24+E27</f>
        <v>4015975.0000000005</v>
      </c>
      <c r="F28" s="33">
        <f t="shared" si="0"/>
        <v>0.94695076183794857</v>
      </c>
      <c r="G28" s="57">
        <f>G24+G27</f>
        <v>5643793.0999999996</v>
      </c>
      <c r="H28" s="57">
        <f>H24+H27</f>
        <v>5434885.7999999989</v>
      </c>
      <c r="I28" s="33">
        <f t="shared" si="1"/>
        <v>0.96298459275553516</v>
      </c>
      <c r="J28" s="33">
        <f t="shared" si="2"/>
        <v>1.3533166416623605</v>
      </c>
    </row>
    <row r="29" spans="1:10" x14ac:dyDescent="0.25">
      <c r="A29" s="2"/>
    </row>
    <row r="30" spans="1:10" ht="15.75" x14ac:dyDescent="0.25">
      <c r="A30" s="3"/>
      <c r="B30" s="9"/>
      <c r="C30" s="9"/>
      <c r="D30" s="9"/>
      <c r="E30" s="3"/>
      <c r="F30" s="3"/>
      <c r="G30" s="3"/>
      <c r="H30" s="3"/>
      <c r="I30" s="3"/>
      <c r="J30" s="27"/>
    </row>
  </sheetData>
  <mergeCells count="8">
    <mergeCell ref="A2:B2"/>
    <mergeCell ref="A1:J1"/>
    <mergeCell ref="E2:J2"/>
    <mergeCell ref="D3:F3"/>
    <mergeCell ref="A3:A4"/>
    <mergeCell ref="B3:B4"/>
    <mergeCell ref="G3:I3"/>
    <mergeCell ref="J3:J4"/>
  </mergeCells>
  <pageMargins left="0.7" right="0.7" top="0.75" bottom="0.75" header="0.3" footer="0.3"/>
  <pageSetup paperSize="9" orientation="portrait" r:id="rId1"/>
  <headerFooter>
    <evenHeader>&amp;LФинансовое управление города  Лыткарино</evenHeader>
    <evenFooter>&amp;L 05.10.2020 17:14:45&amp;R&amp;P/&amp;N</evenFooter>
    <firstHeader>&amp;LФинансовое управление города  Лыткарино</firstHeader>
    <firstFooter>&amp;L 05.10.2020 17:14:45&amp;R&amp;P/&amp;N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 1</vt:lpstr>
      <vt:lpstr>'Лист 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Миронова Евгения Ивановна</dc:creator>
  <cp:lastModifiedBy>ProtasovaES</cp:lastModifiedBy>
  <cp:lastPrinted>2025-02-13T10:14:11Z</cp:lastPrinted>
  <dcterms:created xsi:type="dcterms:W3CDTF">2020-10-05T14:14:45Z</dcterms:created>
  <dcterms:modified xsi:type="dcterms:W3CDTF">2025-02-18T14:04:47Z</dcterms:modified>
</cp:coreProperties>
</file>