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28800" windowHeight="12225"/>
  </bookViews>
  <sheets>
    <sheet name="МБТ-2024" sheetId="2" r:id="rId1"/>
  </sheets>
  <definedNames>
    <definedName name="_xlnm.Print_Area" localSheetId="0">'МБТ-2024'!$A$1:$AQ$54</definedName>
  </definedNames>
  <calcPr calcId="145621"/>
</workbook>
</file>

<file path=xl/calcChain.xml><?xml version="1.0" encoding="utf-8"?>
<calcChain xmlns="http://schemas.openxmlformats.org/spreadsheetml/2006/main">
  <c r="AN45" i="2" l="1"/>
  <c r="AN50" i="2"/>
  <c r="AN48" i="2"/>
  <c r="AN49" i="2"/>
  <c r="AN47" i="2"/>
  <c r="AN28" i="2"/>
  <c r="AN29" i="2"/>
  <c r="AN30" i="2"/>
  <c r="AN31" i="2"/>
  <c r="AN24" i="2" s="1"/>
  <c r="AN51" i="2" s="1"/>
  <c r="AN32" i="2"/>
  <c r="AN33" i="2"/>
  <c r="AN34" i="2"/>
  <c r="AN35" i="2"/>
  <c r="AN36" i="2"/>
  <c r="AN37" i="2"/>
  <c r="AN38" i="2"/>
  <c r="AN39" i="2"/>
  <c r="AN40" i="2"/>
  <c r="AN41" i="2"/>
  <c r="AN42" i="2"/>
  <c r="AN43" i="2"/>
  <c r="AN44" i="2"/>
  <c r="AN27" i="2"/>
  <c r="AN5" i="2"/>
  <c r="AN8" i="2"/>
  <c r="AN9" i="2"/>
  <c r="AN11" i="2"/>
  <c r="AN12" i="2"/>
  <c r="AN13" i="2"/>
  <c r="AN14" i="2"/>
  <c r="AN15" i="2"/>
  <c r="AN16" i="2"/>
  <c r="AN17" i="2"/>
  <c r="AN18" i="2"/>
  <c r="AN19" i="2"/>
  <c r="AN20" i="2"/>
  <c r="AN21" i="2"/>
  <c r="AN22" i="2"/>
  <c r="AN23" i="2"/>
  <c r="AN7" i="2"/>
  <c r="AO32" i="2" l="1"/>
  <c r="AP46" i="2" l="1"/>
  <c r="AQ44" i="2"/>
  <c r="AO39" i="2"/>
  <c r="AO31" i="2"/>
  <c r="AO9" i="2"/>
  <c r="AP9" i="2"/>
  <c r="AP18" i="2"/>
  <c r="AO18" i="2"/>
  <c r="AO16" i="2"/>
  <c r="AO12" i="2"/>
  <c r="AO24" i="2"/>
  <c r="AO51" i="2" s="1"/>
  <c r="AM24" i="2"/>
  <c r="AO45" i="2" l="1"/>
  <c r="AP45" i="2"/>
  <c r="AM45" i="2"/>
  <c r="AO37" i="2" l="1"/>
  <c r="AP30" i="2"/>
  <c r="AQ43" i="2" l="1"/>
  <c r="AQ42" i="2"/>
  <c r="AM5" i="2"/>
  <c r="AP34" i="2" l="1"/>
  <c r="AP37" i="2" l="1"/>
  <c r="AQ48" i="2" l="1"/>
  <c r="AQ45" i="2" s="1"/>
  <c r="AQ40" i="2"/>
  <c r="AQ41" i="2"/>
  <c r="AO33" i="2" l="1"/>
  <c r="AP32" i="2"/>
  <c r="AM51" i="2"/>
  <c r="AP5" i="2" l="1"/>
  <c r="AP12" i="2"/>
  <c r="AQ47" i="2"/>
  <c r="AQ14" i="2" l="1"/>
  <c r="AQ12" i="2"/>
  <c r="AQ35" i="2"/>
  <c r="AQ36" i="2"/>
  <c r="AQ37" i="2"/>
  <c r="AQ38" i="2"/>
  <c r="AP39" i="2"/>
  <c r="AQ39" i="2" s="1"/>
  <c r="AP31" i="2"/>
  <c r="AO30" i="2"/>
  <c r="AP24" i="2" l="1"/>
  <c r="AP51" i="2" s="1"/>
  <c r="AQ13" i="2"/>
  <c r="AO5" i="2"/>
  <c r="AQ28" i="2"/>
  <c r="AQ29" i="2"/>
  <c r="AQ8" i="2"/>
  <c r="AQ9" i="2" l="1"/>
  <c r="AM25" i="2" l="1"/>
  <c r="AM26" i="2"/>
  <c r="AQ11" i="2" l="1"/>
  <c r="AF15" i="2"/>
  <c r="AG18" i="2"/>
  <c r="AH18" i="2"/>
  <c r="AI18" i="2"/>
  <c r="AJ18" i="2"/>
  <c r="AK18" i="2"/>
  <c r="AL18" i="2"/>
  <c r="AF18" i="2"/>
  <c r="AG24" i="2"/>
  <c r="AH24" i="2"/>
  <c r="AI24" i="2"/>
  <c r="AJ24" i="2"/>
  <c r="AK24" i="2"/>
  <c r="AL24" i="2"/>
  <c r="AF25" i="2"/>
  <c r="AF24" i="2" s="1"/>
  <c r="AQ20" i="2" l="1"/>
  <c r="AQ21" i="2"/>
  <c r="AQ15" i="2"/>
  <c r="AL9" i="2"/>
  <c r="AK9" i="2"/>
  <c r="AJ9" i="2"/>
  <c r="AI9" i="2"/>
  <c r="AH9" i="2"/>
  <c r="AG9" i="2"/>
  <c r="AF9" i="2"/>
  <c r="AF7" i="2"/>
  <c r="AQ34" i="2" l="1"/>
  <c r="AQ33" i="2"/>
  <c r="AQ32" i="2"/>
  <c r="AQ31" i="2"/>
  <c r="AQ30" i="2"/>
  <c r="AQ27" i="2"/>
  <c r="AQ23" i="2"/>
  <c r="AQ22" i="2"/>
  <c r="AQ19" i="2"/>
  <c r="AQ18" i="2"/>
  <c r="AQ17" i="2"/>
  <c r="AQ16" i="2"/>
  <c r="AL5" i="2"/>
  <c r="AL51" i="2" s="1"/>
  <c r="AJ5" i="2"/>
  <c r="AJ51" i="2" s="1"/>
  <c r="AH5" i="2"/>
  <c r="AH51" i="2" s="1"/>
  <c r="AQ7" i="2"/>
  <c r="AF5" i="2"/>
  <c r="AQ24" i="2" l="1"/>
  <c r="AQ51" i="2" s="1"/>
  <c r="AQ5" i="2"/>
  <c r="AF51" i="2"/>
  <c r="AG5" i="2"/>
  <c r="AG51" i="2" s="1"/>
  <c r="AI5" i="2"/>
  <c r="AI51" i="2" s="1"/>
  <c r="AK5" i="2"/>
  <c r="AK51" i="2" s="1"/>
</calcChain>
</file>

<file path=xl/sharedStrings.xml><?xml version="1.0" encoding="utf-8"?>
<sst xmlns="http://schemas.openxmlformats.org/spreadsheetml/2006/main" count="65" uniqueCount="63">
  <si>
    <t>из них:</t>
  </si>
  <si>
    <t xml:space="preserve">Направление расходования средств межбюджетных трансфертов </t>
  </si>
  <si>
    <t>2019 год</t>
  </si>
  <si>
    <t xml:space="preserve"> </t>
  </si>
  <si>
    <t>Субсидии бюджетам муниципальных образований Московской области на мероприятия по организации отдыха детей в каникулярное время на 2019 год</t>
  </si>
  <si>
    <t>Субсидии бюджетам муниципальных образований Московской области на софинансирование расходов, связанных с  предоставлением доступа к электронным сервисам цифровой инфраструктуры в сфере жилищно-коммунального хозяйства  на плановый период 2020 и 2021 годов</t>
  </si>
  <si>
    <t>Субсидии бюджетам муниципальных образований Московской области на капитальные вложения в общеобразовательные организации в целях обеспечения односменного режима обучения - реконструкция здания МС(К)ОУ специальной (коррекционной) общеобразовательной школы N 8 для детей с ОВЗ на 216 мест, г.о. Лыткарино, ул. Пионерская, д. 12б (ПИР и строительство)  на плановый период 2020 и 2021 годов</t>
  </si>
  <si>
    <t>Заместитель начальника  управления - главный бухгалтер</t>
  </si>
  <si>
    <t>Перечислено 
получателям по предъявленным 
заявкам                                       (руб.)</t>
  </si>
  <si>
    <t>Е.А. Землянова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</si>
  <si>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</si>
  <si>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Субвенция на 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 </t>
  </si>
  <si>
    <t xml:space="preserve">Субвенция на осуществление первичного воинского учета органами местного самоуправления поселений, муниципальных и городских округов </t>
  </si>
  <si>
    <t xml:space="preserve">Субвенция на обеспечение переданного государственного полномочия Московской области по созданию комиссий по делам несовершеннолетних и защите их прав муниципальных образований Московской области </t>
  </si>
  <si>
    <t>Субвенция на компенсацию проезда к месту учебы и обратно отдельным категориям обучающихся по очной форме обучения муниципальных общеобразовательных  организаций</t>
  </si>
  <si>
    <t>Субвенция на выплату компенсации родительской платы за присмотр и уход за детьми, осваивающими образовательные программы дошкольного образования в организациях Московской области, осуществляющих образовательную деятельность</t>
  </si>
  <si>
    <t xml:space="preserve">Субвенция на осуществление переданных полномочий Московской области по организации мероприятий при осуществлении деятельности по обращению с собаками без владельцев </t>
  </si>
  <si>
    <t>Субвенция на создание административных комиссий, уполномоченных рассматривать дела об административных правонарушениях в сфере благоустройства</t>
  </si>
  <si>
    <t xml:space="preserve">Субсидия   на мероприятия по организации отдыха детей в каникулярное время </t>
  </si>
  <si>
    <t xml:space="preserve">Субсидия на реализацию мероприятий по обеспечению жильем молодых семей </t>
  </si>
  <si>
    <t>Субсидия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</si>
  <si>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 xml:space="preserve">Субсидия на организацию питания обучающихся, получающих основное и среднее общее образование, и отдельных категорий обучающихся, получающих начальное общее образование, в муниципальных общеобразовательных организациях </t>
  </si>
  <si>
    <t xml:space="preserve">Субсидия субсидий на государственную поддержку отрасли культуры (модернизация библиотек в части комплектования книжных фондов муниципальных общедоступных библиотек) </t>
  </si>
  <si>
    <t xml:space="preserve">Субсидия на благоустройство лесопарковых зон </t>
  </si>
  <si>
    <t>Субсидия на сокращение доли загрязненных сточных вод</t>
  </si>
  <si>
    <t>Субвенция на осуществление полномочий по составлению (изменению) списков кандидатов в присяжные заседатели федеральных судов общей юрисдикции в Российской  Федерации</t>
  </si>
  <si>
    <t>Субвенция на осуществление переданных полномочий Московской области по транспортировке в морг, включая погрузоразгрузочные работы, с мест обнаружения или происшествия умерших для производства судебно-медицинской экспертизы</t>
  </si>
  <si>
    <t xml:space="preserve">                               - ежемесячное денежное вознаграждение за классное руководство педагогическим работникам муниципальных общеобразовательных организаций</t>
  </si>
  <si>
    <t xml:space="preserve">                                                     </t>
  </si>
  <si>
    <t>ВСЕГО</t>
  </si>
  <si>
    <t>Субвенция на обеспечение детей-сирот и детей, оставшихся без попечения родителей, лиц из числа детей-сирот и детей, оставшихся без попечения родителей  жилыми помещениями</t>
  </si>
  <si>
    <t xml:space="preserve"> -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</si>
  <si>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Субвенция на осуществление государственных полномочий Московской области в области земельных отношений, определения соответствия объектов жилищного строительства, присвоения адресов  и согласования перепланировки помещений</t>
  </si>
  <si>
    <t xml:space="preserve">Субсидия на реализацию программ формирования современной городской среды в части достижения основного результата по благоустройству общественных территорий </t>
  </si>
  <si>
    <t>Субвенция на предоставление жилищного сертификата и единовременной социальной выплаты</t>
  </si>
  <si>
    <t>Субвенция на выплату пособия педагогическим работникам муниципальных дошкольных и общеобразовательных организаций - молодым специалистам</t>
  </si>
  <si>
    <t>Субвенция на выплату компенсаций работникам, привлекаемым к проведению в Московской области государственной итоговой аттестации обучающихся, освоивших образовательные программы основного общего и среднего общего образования, за работу по подготовке и проведению государственной итоговой аттестации</t>
  </si>
  <si>
    <t>Субсидия на создание модельных центральных городских библиотек</t>
  </si>
  <si>
    <t>Субсидия на 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 (Обновление материально-технической базы в организациях, осуществляющих образовательную деятельность исключительно по адаптированным основным общеобразовательным программам)</t>
  </si>
  <si>
    <t>Утвержденный план 
на 2024 год               
(руб.)</t>
  </si>
  <si>
    <t>Поступило на счет городского бюджета 
в 2024 году                            (руб.)</t>
  </si>
  <si>
    <t>III. Иные межбюджетные трансферты, предоставляемые из бюджета Московской области 
бюджету городского округа Лыткарино на 2024 год - всего</t>
  </si>
  <si>
    <t>II. Субсидии, предоставляемые из бюджета Московской области 
бюджету городского округа Лыткарино на 2024 год - всего</t>
  </si>
  <si>
    <t xml:space="preserve">I. Субвенции, предоставляемые из бюджета Московской области бюджету  
городского округа Лыткарино  на 2024 год  - всего:  </t>
  </si>
  <si>
    <t>Иные межбюджетные трансферты на финансовое обеспечение расходов в связи с освобождением семей отдельных категорий граждан от платы, взимаемой за присмотр и уход за ребенком в муниципальных образовательных организациях в Московской области, реализующих программы  дошкольного образованя</t>
  </si>
  <si>
    <t>Иные межбюджетные трансферты на финансовое обеспечение стимулирующих выплат работникам культурно-досуговых учреждений в Московской области с высоким уровнем достижения работы в сфере культуры</t>
  </si>
  <si>
    <t>Субсидия на реализацию мероприятий по капитальному ремонту объектов теплоснабжения</t>
  </si>
  <si>
    <t>Субсидия на реализацию мероприятий по капитальному ремонту сетей теплоснабжения на территории муниципальных образований</t>
  </si>
  <si>
    <t>Субсидия на капитальный  ремонт сетей теплоснабжения на территории муниципальных образований Московской области</t>
  </si>
  <si>
    <t>Субсидия на строительство и реконструкцию объектов теплоснабжения муниципальной собственности</t>
  </si>
  <si>
    <t>Иные межбюджетные трансферты  на реализацию первоочередных мероприятий по капитальному ремонту сетей теплоснабжения</t>
  </si>
  <si>
    <t xml:space="preserve">Начальник  управления   </t>
  </si>
  <si>
    <t>И.В. Красавина</t>
  </si>
  <si>
    <t xml:space="preserve">Субсидии из бюджета Московской области бюджетам муниципальных образований Московской области  на реализация проектов граждан, сформированных в рамках практик инициативного бюджетирования </t>
  </si>
  <si>
    <t>Субсидия на устройство и модернизацию контейнерных площадок</t>
  </si>
  <si>
    <t>Иные межбюджетные трансферты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</si>
  <si>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Начальник бюджетного  отдела</t>
  </si>
  <si>
    <t>Ю.В. Пашкевич</t>
  </si>
  <si>
    <t xml:space="preserve">Иные межбюджетные трансферты на сохранение достигнутого уровня заработной платы отдельных категорий работников муниципальных организаций (учреждений) социальной сферы </t>
  </si>
  <si>
    <t>Субсидия на софинансирование расходов на организацию деятельности многофункциональных центров предоставления государственных и муниципальных услуг</t>
  </si>
  <si>
    <t>ИНФОРМАЦИЯ 
О РАСХОДОВАНИИ СРЕДСТВ  МЕЖБЮДЖЕТНЫХ ТРАНСФЕРТОВ, ПРЕДОСТАВЛЯЕМЫХ 
ИЗ БЮДЖЕТА МОСКОВСКОЙ ОБЛАСТИ БЮДЖЕТУ ГОРОДСКОГО ОКРУГА ЛЫТКАРИНО 
ПО СОСТОЯНИЮ НА  01 ЯНВАРЯ 2025 ГОДА</t>
  </si>
  <si>
    <t>Остаток на счете городского бюджета на 01.01.2025                                    (руб.)</t>
  </si>
  <si>
    <t>Уточненный план 
на 2024 год               
(руб.)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</si>
</sst>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40" x14ac:knownFonts="1">
    <font>
      <sz val="10"/>
      <name val="Arial Cyr"/>
      <charset val="204"/>
    </font>
    <font>
      <sz val="10"/>
      <name val="Arial Cyr"/>
      <charset val="204"/>
    </font>
    <font>
      <b/>
      <sz val="22"/>
      <name val="Arial Cyr"/>
      <family val="2"/>
      <charset val="204"/>
    </font>
    <font>
      <b/>
      <sz val="30"/>
      <name val="Arial Cyr"/>
      <charset val="204"/>
    </font>
    <font>
      <sz val="30"/>
      <name val="Arial Cyr"/>
      <charset val="204"/>
    </font>
    <font>
      <b/>
      <sz val="36"/>
      <name val="Arial Cyr"/>
      <charset val="204"/>
    </font>
    <font>
      <i/>
      <sz val="30"/>
      <name val="Arial Cyr"/>
      <charset val="204"/>
    </font>
    <font>
      <b/>
      <sz val="48"/>
      <name val="Arial Cyr"/>
      <charset val="204"/>
    </font>
    <font>
      <b/>
      <sz val="36"/>
      <color indexed="60"/>
      <name val="Arial"/>
      <family val="2"/>
    </font>
    <font>
      <b/>
      <sz val="36"/>
      <color indexed="60"/>
      <name val="Arial Cyr"/>
      <charset val="204"/>
    </font>
    <font>
      <sz val="10"/>
      <color indexed="60"/>
      <name val="Arial Cyr"/>
      <charset val="204"/>
    </font>
    <font>
      <b/>
      <sz val="10"/>
      <name val="Arial Cyr"/>
      <charset val="204"/>
    </font>
    <font>
      <b/>
      <sz val="30"/>
      <name val="Arial"/>
      <family val="2"/>
    </font>
    <font>
      <b/>
      <sz val="30"/>
      <color indexed="10"/>
      <name val="Arial Cyr"/>
      <charset val="204"/>
    </font>
    <font>
      <sz val="14"/>
      <name val="Arial Cyr"/>
      <charset val="204"/>
    </font>
    <font>
      <b/>
      <sz val="14"/>
      <name val="Arial Cyr"/>
      <family val="2"/>
      <charset val="204"/>
    </font>
    <font>
      <sz val="13"/>
      <name val="Arial Cyr"/>
      <charset val="204"/>
    </font>
    <font>
      <b/>
      <sz val="13"/>
      <name val="Arial Cyr"/>
      <charset val="204"/>
    </font>
    <font>
      <b/>
      <sz val="13"/>
      <name val="Arial Cyr"/>
      <family val="2"/>
      <charset val="204"/>
    </font>
    <font>
      <b/>
      <sz val="18"/>
      <color theme="1"/>
      <name val="Times New Roman Cyr"/>
      <charset val="204"/>
    </font>
    <font>
      <b/>
      <sz val="13"/>
      <name val="Times New Roman"/>
      <family val="1"/>
      <charset val="204"/>
    </font>
    <font>
      <sz val="20"/>
      <color rgb="FF000000"/>
      <name val="Times New Roman"/>
      <family val="1"/>
      <charset val="204"/>
    </font>
    <font>
      <sz val="20"/>
      <color theme="1"/>
      <name val="Times New Roman"/>
      <family val="1"/>
      <charset val="204"/>
    </font>
    <font>
      <sz val="20"/>
      <name val="Times New Roman"/>
      <family val="1"/>
      <charset val="204"/>
    </font>
    <font>
      <b/>
      <sz val="15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sz val="10"/>
      <name val="Times New Roman"/>
      <family val="1"/>
      <charset val="204"/>
    </font>
    <font>
      <sz val="3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6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2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6">
    <xf numFmtId="0" fontId="0" fillId="0" borderId="0" xfId="0"/>
    <xf numFmtId="0" fontId="0" fillId="0" borderId="0" xfId="0" applyBorder="1"/>
    <xf numFmtId="0" fontId="1" fillId="0" borderId="0" xfId="0" applyFont="1"/>
    <xf numFmtId="0" fontId="2" fillId="0" borderId="0" xfId="0" applyFont="1" applyBorder="1" applyAlignment="1">
      <alignment horizontal="center"/>
    </xf>
    <xf numFmtId="0" fontId="0" fillId="0" borderId="0" xfId="0" applyFont="1" applyBorder="1"/>
    <xf numFmtId="0" fontId="10" fillId="2" borderId="0" xfId="0" applyFont="1" applyFill="1" applyBorder="1"/>
    <xf numFmtId="0" fontId="11" fillId="0" borderId="0" xfId="0" applyFont="1" applyBorder="1"/>
    <xf numFmtId="164" fontId="9" fillId="2" borderId="0" xfId="0" applyNumberFormat="1" applyFont="1" applyFill="1" applyBorder="1" applyAlignment="1">
      <alignment horizontal="center" vertical="center"/>
    </xf>
    <xf numFmtId="164" fontId="3" fillId="0" borderId="0" xfId="0" applyNumberFormat="1" applyFont="1" applyFill="1" applyBorder="1" applyAlignment="1">
      <alignment horizontal="center" vertical="center"/>
    </xf>
    <xf numFmtId="164" fontId="0" fillId="0" borderId="0" xfId="0" applyNumberFormat="1" applyFont="1" applyBorder="1"/>
    <xf numFmtId="164" fontId="3" fillId="0" borderId="0" xfId="0" applyNumberFormat="1" applyFont="1" applyBorder="1" applyAlignment="1">
      <alignment horizontal="center" vertical="center"/>
    </xf>
    <xf numFmtId="164" fontId="0" fillId="0" borderId="0" xfId="0" applyNumberFormat="1" applyFont="1" applyBorder="1" applyAlignment="1"/>
    <xf numFmtId="164" fontId="5" fillId="0" borderId="0" xfId="0" applyNumberFormat="1" applyFont="1" applyBorder="1" applyAlignment="1">
      <alignment horizontal="center" vertical="center"/>
    </xf>
    <xf numFmtId="164" fontId="6" fillId="0" borderId="0" xfId="0" applyNumberFormat="1" applyFont="1" applyBorder="1" applyAlignment="1">
      <alignment horizontal="center" vertical="center"/>
    </xf>
    <xf numFmtId="164" fontId="13" fillId="0" borderId="0" xfId="0" applyNumberFormat="1" applyFont="1" applyBorder="1" applyAlignment="1">
      <alignment horizontal="center" vertical="center"/>
    </xf>
    <xf numFmtId="164" fontId="0" fillId="0" borderId="0" xfId="0" applyNumberFormat="1" applyBorder="1"/>
    <xf numFmtId="164" fontId="0" fillId="0" borderId="0" xfId="0" applyNumberFormat="1"/>
    <xf numFmtId="164" fontId="7" fillId="0" borderId="0" xfId="0" applyNumberFormat="1" applyFont="1"/>
    <xf numFmtId="0" fontId="14" fillId="0" borderId="0" xfId="0" applyFont="1"/>
    <xf numFmtId="0" fontId="15" fillId="0" borderId="0" xfId="0" applyFont="1" applyAlignment="1">
      <alignment horizontal="center" wrapText="1"/>
    </xf>
    <xf numFmtId="0" fontId="16" fillId="0" borderId="0" xfId="0" applyFont="1"/>
    <xf numFmtId="0" fontId="17" fillId="0" borderId="0" xfId="0" applyFont="1" applyAlignment="1">
      <alignment horizontal="center" wrapText="1"/>
    </xf>
    <xf numFmtId="0" fontId="16" fillId="0" borderId="0" xfId="0" applyFont="1" applyBorder="1"/>
    <xf numFmtId="0" fontId="18" fillId="0" borderId="0" xfId="0" applyFont="1" applyAlignment="1">
      <alignment horizontal="center" wrapText="1"/>
    </xf>
    <xf numFmtId="0" fontId="1" fillId="0" borderId="0" xfId="0" applyFont="1" applyBorder="1"/>
    <xf numFmtId="0" fontId="14" fillId="0" borderId="0" xfId="0" applyFont="1" applyBorder="1"/>
    <xf numFmtId="0" fontId="0" fillId="0" borderId="0" xfId="0" applyBorder="1" applyAlignment="1">
      <alignment horizontal="left"/>
    </xf>
    <xf numFmtId="0" fontId="0" fillId="3" borderId="0" xfId="0" applyFill="1" applyBorder="1"/>
    <xf numFmtId="0" fontId="21" fillId="0" borderId="0" xfId="0" applyFont="1" applyBorder="1" applyAlignment="1"/>
    <xf numFmtId="0" fontId="22" fillId="0" borderId="0" xfId="0" applyFont="1" applyAlignment="1"/>
    <xf numFmtId="0" fontId="22" fillId="0" borderId="0" xfId="0" applyFont="1" applyFill="1" applyAlignment="1"/>
    <xf numFmtId="0" fontId="23" fillId="0" borderId="0" xfId="0" applyFont="1" applyFill="1" applyBorder="1" applyAlignment="1">
      <alignment wrapText="1"/>
    </xf>
    <xf numFmtId="0" fontId="21" fillId="0" borderId="3" xfId="0" applyFont="1" applyBorder="1" applyAlignment="1"/>
    <xf numFmtId="0" fontId="22" fillId="0" borderId="0" xfId="0" applyFont="1" applyFill="1" applyAlignment="1">
      <alignment vertical="center"/>
    </xf>
    <xf numFmtId="0" fontId="23" fillId="0" borderId="0" xfId="0" applyFont="1" applyFill="1" applyBorder="1" applyAlignment="1">
      <alignment vertical="center" wrapText="1"/>
    </xf>
    <xf numFmtId="0" fontId="0" fillId="0" borderId="0" xfId="0" applyBorder="1" applyAlignment="1">
      <alignment vertical="center"/>
    </xf>
    <xf numFmtId="0" fontId="21" fillId="0" borderId="3" xfId="0" applyFont="1" applyFill="1" applyBorder="1" applyAlignment="1"/>
    <xf numFmtId="0" fontId="0" fillId="0" borderId="0" xfId="0" applyFill="1" applyBorder="1"/>
    <xf numFmtId="0" fontId="0" fillId="0" borderId="0" xfId="0" applyFill="1"/>
    <xf numFmtId="0" fontId="16" fillId="0" borderId="0" xfId="0" applyFont="1" applyFill="1"/>
    <xf numFmtId="0" fontId="16" fillId="0" borderId="0" xfId="0" applyFont="1" applyFill="1" applyBorder="1"/>
    <xf numFmtId="0" fontId="17" fillId="0" borderId="0" xfId="0" applyFont="1" applyFill="1" applyAlignment="1">
      <alignment horizontal="center" wrapText="1"/>
    </xf>
    <xf numFmtId="4" fontId="14" fillId="0" borderId="0" xfId="0" applyNumberFormat="1" applyFont="1" applyBorder="1"/>
    <xf numFmtId="0" fontId="3" fillId="0" borderId="0" xfId="0" applyFont="1" applyFill="1" applyBorder="1" applyAlignment="1">
      <alignment horizontal="left" vertical="center" wrapText="1"/>
    </xf>
    <xf numFmtId="0" fontId="0" fillId="0" borderId="0" xfId="0" applyFont="1" applyBorder="1" applyAlignment="1"/>
    <xf numFmtId="0" fontId="4" fillId="0" borderId="0" xfId="0" applyFont="1" applyBorder="1"/>
    <xf numFmtId="0" fontId="0" fillId="5" borderId="0" xfId="0" applyFill="1" applyBorder="1"/>
    <xf numFmtId="4" fontId="21" fillId="0" borderId="3" xfId="0" applyNumberFormat="1" applyFont="1" applyBorder="1" applyAlignment="1">
      <alignment vertical="center"/>
    </xf>
    <xf numFmtId="2" fontId="16" fillId="0" borderId="0" xfId="0" applyNumberFormat="1" applyFont="1" applyFill="1" applyBorder="1"/>
    <xf numFmtId="4" fontId="0" fillId="0" borderId="0" xfId="0" applyNumberFormat="1" applyFill="1" applyBorder="1"/>
    <xf numFmtId="0" fontId="25" fillId="2" borderId="0" xfId="0" applyFont="1" applyFill="1" applyBorder="1" applyAlignment="1">
      <alignment horizontal="center"/>
    </xf>
    <xf numFmtId="0" fontId="25" fillId="0" borderId="2" xfId="0" applyFont="1" applyBorder="1" applyAlignment="1">
      <alignment horizontal="center" vertical="center" wrapText="1"/>
    </xf>
    <xf numFmtId="0" fontId="25" fillId="0" borderId="0" xfId="0" applyFont="1" applyBorder="1" applyAlignment="1">
      <alignment horizontal="center" vertical="center"/>
    </xf>
    <xf numFmtId="0" fontId="25" fillId="4" borderId="13" xfId="0" applyFont="1" applyFill="1" applyBorder="1" applyAlignment="1">
      <alignment horizontal="center"/>
    </xf>
    <xf numFmtId="4" fontId="24" fillId="4" borderId="6" xfId="0" applyNumberFormat="1" applyFont="1" applyFill="1" applyBorder="1" applyAlignment="1">
      <alignment horizontal="center" vertical="center"/>
    </xf>
    <xf numFmtId="4" fontId="24" fillId="4" borderId="12" xfId="0" applyNumberFormat="1" applyFont="1" applyFill="1" applyBorder="1" applyAlignment="1">
      <alignment horizontal="center" vertical="center"/>
    </xf>
    <xf numFmtId="0" fontId="28" fillId="0" borderId="0" xfId="0" applyFont="1" applyBorder="1" applyAlignment="1">
      <alignment horizontal="center"/>
    </xf>
    <xf numFmtId="4" fontId="29" fillId="0" borderId="2" xfId="0" applyNumberFormat="1" applyFont="1" applyBorder="1" applyAlignment="1">
      <alignment horizontal="center" vertical="center"/>
    </xf>
    <xf numFmtId="0" fontId="29" fillId="0" borderId="0" xfId="0" applyFont="1" applyBorder="1"/>
    <xf numFmtId="0" fontId="29" fillId="0" borderId="21" xfId="0" applyFont="1" applyBorder="1"/>
    <xf numFmtId="4" fontId="29" fillId="3" borderId="20" xfId="0" applyNumberFormat="1" applyFont="1" applyFill="1" applyBorder="1"/>
    <xf numFmtId="0" fontId="30" fillId="0" borderId="2" xfId="0" applyFont="1" applyBorder="1"/>
    <xf numFmtId="0" fontId="20" fillId="0" borderId="13" xfId="0" applyFont="1" applyFill="1" applyBorder="1" applyAlignment="1">
      <alignment horizontal="center"/>
    </xf>
    <xf numFmtId="4" fontId="31" fillId="0" borderId="6" xfId="0" applyNumberFormat="1" applyFont="1" applyFill="1" applyBorder="1" applyAlignment="1">
      <alignment horizontal="center" vertical="center"/>
    </xf>
    <xf numFmtId="0" fontId="30" fillId="0" borderId="13" xfId="0" applyFont="1" applyFill="1" applyBorder="1"/>
    <xf numFmtId="4" fontId="30" fillId="0" borderId="15" xfId="0" applyNumberFormat="1" applyFont="1" applyFill="1" applyBorder="1"/>
    <xf numFmtId="0" fontId="20" fillId="0" borderId="15" xfId="0" applyFont="1" applyFill="1" applyBorder="1" applyAlignment="1">
      <alignment horizontal="center" vertical="center"/>
    </xf>
    <xf numFmtId="4" fontId="30" fillId="0" borderId="13" xfId="0" applyNumberFormat="1" applyFont="1" applyFill="1" applyBorder="1"/>
    <xf numFmtId="4" fontId="31" fillId="4" borderId="6" xfId="0" applyNumberFormat="1" applyFont="1" applyFill="1" applyBorder="1" applyAlignment="1">
      <alignment horizontal="center" vertical="center"/>
    </xf>
    <xf numFmtId="0" fontId="20" fillId="0" borderId="24" xfId="0" applyFont="1" applyFill="1" applyBorder="1" applyAlignment="1">
      <alignment horizontal="center"/>
    </xf>
    <xf numFmtId="4" fontId="31" fillId="0" borderId="24" xfId="0" applyNumberFormat="1" applyFont="1" applyFill="1" applyBorder="1" applyAlignment="1">
      <alignment horizontal="center" vertical="center"/>
    </xf>
    <xf numFmtId="4" fontId="31" fillId="0" borderId="25" xfId="0" applyNumberFormat="1" applyFont="1" applyFill="1" applyBorder="1" applyAlignment="1">
      <alignment horizontal="center" vertical="center"/>
    </xf>
    <xf numFmtId="4" fontId="31" fillId="0" borderId="12" xfId="0" applyNumberFormat="1" applyFont="1" applyFill="1" applyBorder="1" applyAlignment="1">
      <alignment horizontal="center" vertical="center"/>
    </xf>
    <xf numFmtId="0" fontId="30" fillId="0" borderId="15" xfId="0" applyFont="1" applyFill="1" applyBorder="1"/>
    <xf numFmtId="4" fontId="30" fillId="0" borderId="15" xfId="0" applyNumberFormat="1" applyFont="1" applyFill="1" applyBorder="1" applyAlignment="1">
      <alignment horizontal="center" vertical="center"/>
    </xf>
    <xf numFmtId="4" fontId="31" fillId="0" borderId="14" xfId="0" applyNumberFormat="1" applyFont="1" applyFill="1" applyBorder="1" applyAlignment="1">
      <alignment horizontal="center" vertical="center"/>
    </xf>
    <xf numFmtId="4" fontId="25" fillId="0" borderId="6" xfId="0" applyNumberFormat="1" applyFont="1" applyFill="1" applyBorder="1" applyAlignment="1">
      <alignment horizontal="center" vertical="center"/>
    </xf>
    <xf numFmtId="0" fontId="35" fillId="0" borderId="13" xfId="0" applyFont="1" applyFill="1" applyBorder="1"/>
    <xf numFmtId="0" fontId="34" fillId="0" borderId="13" xfId="0" applyFont="1" applyFill="1" applyBorder="1"/>
    <xf numFmtId="164" fontId="31" fillId="0" borderId="6" xfId="0" applyNumberFormat="1" applyFont="1" applyFill="1" applyBorder="1" applyAlignment="1">
      <alignment horizontal="center" vertical="center"/>
    </xf>
    <xf numFmtId="0" fontId="31" fillId="0" borderId="13" xfId="0" applyFont="1" applyFill="1" applyBorder="1"/>
    <xf numFmtId="4" fontId="25" fillId="0" borderId="4" xfId="0" applyNumberFormat="1" applyFont="1" applyFill="1" applyBorder="1" applyAlignment="1">
      <alignment horizontal="center" vertical="center"/>
    </xf>
    <xf numFmtId="0" fontId="35" fillId="0" borderId="3" xfId="0" applyFont="1" applyFill="1" applyBorder="1"/>
    <xf numFmtId="164" fontId="31" fillId="0" borderId="11" xfId="0" applyNumberFormat="1" applyFont="1" applyFill="1" applyBorder="1" applyAlignment="1">
      <alignment horizontal="center" vertical="center"/>
    </xf>
    <xf numFmtId="0" fontId="31" fillId="0" borderId="3" xfId="0" applyFont="1" applyFill="1" applyBorder="1"/>
    <xf numFmtId="0" fontId="26" fillId="4" borderId="13" xfId="0" applyFont="1" applyFill="1" applyBorder="1"/>
    <xf numFmtId="0" fontId="26" fillId="0" borderId="0" xfId="0" applyFont="1" applyFill="1" applyBorder="1"/>
    <xf numFmtId="4" fontId="25" fillId="0" borderId="0" xfId="0" applyNumberFormat="1" applyFont="1" applyFill="1" applyBorder="1" applyAlignment="1">
      <alignment horizontal="center" vertical="center"/>
    </xf>
    <xf numFmtId="0" fontId="34" fillId="3" borderId="0" xfId="0" applyFont="1" applyFill="1" applyBorder="1"/>
    <xf numFmtId="4" fontId="31" fillId="3" borderId="6" xfId="0" applyNumberFormat="1" applyFont="1" applyFill="1" applyBorder="1" applyAlignment="1">
      <alignment horizontal="center" vertical="center"/>
    </xf>
    <xf numFmtId="4" fontId="31" fillId="3" borderId="0" xfId="0" applyNumberFormat="1" applyFont="1" applyFill="1" applyBorder="1" applyAlignment="1">
      <alignment horizontal="center" vertical="center"/>
    </xf>
    <xf numFmtId="0" fontId="34" fillId="3" borderId="13" xfId="0" applyFont="1" applyFill="1" applyBorder="1"/>
    <xf numFmtId="4" fontId="31" fillId="3" borderId="13" xfId="0" applyNumberFormat="1" applyFont="1" applyFill="1" applyBorder="1" applyAlignment="1">
      <alignment horizontal="center" vertical="center"/>
    </xf>
    <xf numFmtId="164" fontId="34" fillId="3" borderId="0" xfId="0" applyNumberFormat="1" applyFont="1" applyFill="1" applyBorder="1"/>
    <xf numFmtId="164" fontId="34" fillId="3" borderId="13" xfId="0" applyNumberFormat="1" applyFont="1" applyFill="1" applyBorder="1"/>
    <xf numFmtId="0" fontId="26" fillId="4" borderId="1" xfId="0" applyFont="1" applyFill="1" applyBorder="1"/>
    <xf numFmtId="165" fontId="37" fillId="4" borderId="4" xfId="0" applyNumberFormat="1" applyFont="1" applyFill="1" applyBorder="1" applyAlignment="1">
      <alignment horizontal="center" vertical="center"/>
    </xf>
    <xf numFmtId="165" fontId="37" fillId="4" borderId="5" xfId="0" applyNumberFormat="1" applyFont="1" applyFill="1" applyBorder="1" applyAlignment="1">
      <alignment horizontal="center" vertical="center"/>
    </xf>
    <xf numFmtId="165" fontId="37" fillId="4" borderId="19" xfId="0" applyNumberFormat="1" applyFont="1" applyFill="1" applyBorder="1" applyAlignment="1">
      <alignment horizontal="center" vertical="center"/>
    </xf>
    <xf numFmtId="4" fontId="37" fillId="4" borderId="4" xfId="0" applyNumberFormat="1" applyFont="1" applyFill="1" applyBorder="1" applyAlignment="1">
      <alignment horizontal="center" vertical="center"/>
    </xf>
    <xf numFmtId="4" fontId="27" fillId="0" borderId="12" xfId="0" applyNumberFormat="1" applyFont="1" applyFill="1" applyBorder="1" applyAlignment="1">
      <alignment horizontal="center" vertical="center"/>
    </xf>
    <xf numFmtId="4" fontId="27" fillId="3" borderId="12" xfId="0" applyNumberFormat="1" applyFont="1" applyFill="1" applyBorder="1" applyAlignment="1">
      <alignment horizontal="center" vertical="center"/>
    </xf>
    <xf numFmtId="4" fontId="32" fillId="0" borderId="12" xfId="0" applyNumberFormat="1" applyFont="1" applyFill="1" applyBorder="1" applyAlignment="1">
      <alignment horizontal="center" vertical="center"/>
    </xf>
    <xf numFmtId="4" fontId="30" fillId="0" borderId="6" xfId="0" applyNumberFormat="1" applyFont="1" applyBorder="1" applyAlignment="1">
      <alignment horizontal="center" vertical="center"/>
    </xf>
    <xf numFmtId="4" fontId="32" fillId="0" borderId="6" xfId="0" applyNumberFormat="1" applyFont="1" applyFill="1" applyBorder="1" applyAlignment="1">
      <alignment horizontal="center" vertical="center"/>
    </xf>
    <xf numFmtId="4" fontId="32" fillId="0" borderId="6" xfId="0" applyNumberFormat="1" applyFont="1" applyBorder="1" applyAlignment="1">
      <alignment horizontal="center" vertical="center"/>
    </xf>
    <xf numFmtId="4" fontId="27" fillId="3" borderId="19" xfId="0" applyNumberFormat="1" applyFont="1" applyFill="1" applyBorder="1" applyAlignment="1">
      <alignment horizontal="center" vertical="center"/>
    </xf>
    <xf numFmtId="4" fontId="32" fillId="0" borderId="4" xfId="0" applyNumberFormat="1" applyFont="1" applyBorder="1" applyAlignment="1">
      <alignment horizontal="center" vertical="center"/>
    </xf>
    <xf numFmtId="4" fontId="27" fillId="0" borderId="4" xfId="0" applyNumberFormat="1" applyFont="1" applyFill="1" applyBorder="1" applyAlignment="1">
      <alignment horizontal="center" vertical="center"/>
    </xf>
    <xf numFmtId="4" fontId="27" fillId="0" borderId="20" xfId="0" applyNumberFormat="1" applyFont="1" applyFill="1" applyBorder="1" applyAlignment="1">
      <alignment horizontal="center" vertical="center"/>
    </xf>
    <xf numFmtId="4" fontId="27" fillId="3" borderId="17" xfId="0" applyNumberFormat="1" applyFont="1" applyFill="1" applyBorder="1" applyAlignment="1">
      <alignment horizontal="left" vertical="center"/>
    </xf>
    <xf numFmtId="4" fontId="32" fillId="0" borderId="18" xfId="0" applyNumberFormat="1" applyFont="1" applyBorder="1" applyAlignment="1">
      <alignment horizontal="center" vertical="center"/>
    </xf>
    <xf numFmtId="4" fontId="27" fillId="3" borderId="8" xfId="0" applyNumberFormat="1" applyFont="1" applyFill="1" applyBorder="1" applyAlignment="1">
      <alignment vertical="center"/>
    </xf>
    <xf numFmtId="4" fontId="32" fillId="0" borderId="7" xfId="0" applyNumberFormat="1" applyFont="1" applyBorder="1" applyAlignment="1">
      <alignment horizontal="center" vertical="center"/>
    </xf>
    <xf numFmtId="4" fontId="27" fillId="0" borderId="20" xfId="0" applyNumberFormat="1" applyFont="1" applyFill="1" applyBorder="1" applyAlignment="1">
      <alignment horizontal="left" vertical="center"/>
    </xf>
    <xf numFmtId="4" fontId="32" fillId="0" borderId="19" xfId="0" applyNumberFormat="1" applyFont="1" applyFill="1" applyBorder="1" applyAlignment="1">
      <alignment horizontal="center" vertical="center"/>
    </xf>
    <xf numFmtId="4" fontId="32" fillId="0" borderId="4" xfId="0" applyNumberFormat="1" applyFont="1" applyFill="1" applyBorder="1" applyAlignment="1">
      <alignment horizontal="center" vertical="center"/>
    </xf>
    <xf numFmtId="0" fontId="32" fillId="0" borderId="1" xfId="0" applyFont="1" applyFill="1" applyBorder="1" applyAlignment="1">
      <alignment horizontal="left" vertical="center" wrapText="1"/>
    </xf>
    <xf numFmtId="0" fontId="20" fillId="0" borderId="1" xfId="0" applyFont="1" applyFill="1" applyBorder="1" applyAlignment="1">
      <alignment horizontal="center"/>
    </xf>
    <xf numFmtId="4" fontId="31" fillId="0" borderId="1" xfId="0" applyNumberFormat="1" applyFont="1" applyFill="1" applyBorder="1" applyAlignment="1">
      <alignment horizontal="center" vertical="center"/>
    </xf>
    <xf numFmtId="4" fontId="32" fillId="3" borderId="20" xfId="0" applyNumberFormat="1" applyFont="1" applyFill="1" applyBorder="1" applyAlignment="1">
      <alignment horizontal="center" vertical="center"/>
    </xf>
    <xf numFmtId="4" fontId="27" fillId="0" borderId="9" xfId="0" applyNumberFormat="1" applyFont="1" applyFill="1" applyBorder="1" applyAlignment="1">
      <alignment horizontal="center" vertical="center"/>
    </xf>
    <xf numFmtId="4" fontId="32" fillId="0" borderId="9" xfId="0" applyNumberFormat="1" applyFont="1" applyBorder="1" applyAlignment="1">
      <alignment horizontal="center" vertical="center"/>
    </xf>
    <xf numFmtId="4" fontId="27" fillId="3" borderId="9" xfId="0" applyNumberFormat="1" applyFont="1" applyFill="1" applyBorder="1" applyAlignment="1">
      <alignment horizontal="center" vertical="center"/>
    </xf>
    <xf numFmtId="4" fontId="21" fillId="0" borderId="3" xfId="0" applyNumberFormat="1" applyFont="1" applyFill="1" applyBorder="1" applyAlignment="1"/>
    <xf numFmtId="0" fontId="19" fillId="0" borderId="0" xfId="0" applyFont="1" applyBorder="1" applyAlignment="1" applyProtection="1">
      <alignment horizontal="center" vertical="center" wrapText="1"/>
    </xf>
    <xf numFmtId="0" fontId="25" fillId="2" borderId="3" xfId="0" applyFont="1" applyFill="1" applyBorder="1" applyAlignment="1">
      <alignment horizontal="center"/>
    </xf>
    <xf numFmtId="0" fontId="25" fillId="0" borderId="12" xfId="0" applyFont="1" applyBorder="1" applyAlignment="1">
      <alignment horizontal="center" vertical="center" wrapText="1"/>
    </xf>
    <xf numFmtId="0" fontId="26" fillId="0" borderId="13" xfId="0" applyFont="1" applyBorder="1" applyAlignment="1"/>
    <xf numFmtId="0" fontId="33" fillId="0" borderId="12" xfId="0" applyFont="1" applyFill="1" applyBorder="1" applyAlignment="1">
      <alignment vertical="center" wrapText="1"/>
    </xf>
    <xf numFmtId="0" fontId="33" fillId="0" borderId="13" xfId="0" applyFont="1" applyFill="1" applyBorder="1" applyAlignment="1">
      <alignment vertical="center" wrapText="1"/>
    </xf>
    <xf numFmtId="0" fontId="31" fillId="0" borderId="1" xfId="0" applyFont="1" applyFill="1" applyBorder="1" applyAlignment="1">
      <alignment horizontal="left" vertical="center" wrapText="1"/>
    </xf>
    <xf numFmtId="0" fontId="30" fillId="0" borderId="1" xfId="0" applyFont="1" applyFill="1" applyBorder="1"/>
    <xf numFmtId="4" fontId="30" fillId="0" borderId="24" xfId="0" applyNumberFormat="1" applyFont="1" applyFill="1" applyBorder="1"/>
    <xf numFmtId="0" fontId="20" fillId="0" borderId="24" xfId="0" applyFont="1" applyFill="1" applyBorder="1" applyAlignment="1">
      <alignment horizontal="center" vertical="center"/>
    </xf>
    <xf numFmtId="4" fontId="30" fillId="0" borderId="1" xfId="0" applyNumberFormat="1" applyFont="1" applyFill="1" applyBorder="1"/>
    <xf numFmtId="0" fontId="31" fillId="3" borderId="26" xfId="0" applyFont="1" applyFill="1" applyBorder="1" applyAlignment="1">
      <alignment horizontal="left" vertical="center" wrapText="1"/>
    </xf>
    <xf numFmtId="4" fontId="27" fillId="0" borderId="6" xfId="0" applyNumberFormat="1" applyFont="1" applyFill="1" applyBorder="1" applyAlignment="1">
      <alignment horizontal="center" vertical="center"/>
    </xf>
    <xf numFmtId="4" fontId="32" fillId="3" borderId="6" xfId="0" applyNumberFormat="1" applyFont="1" applyFill="1" applyBorder="1" applyAlignment="1">
      <alignment horizontal="center" vertical="center"/>
    </xf>
    <xf numFmtId="0" fontId="34" fillId="0" borderId="13" xfId="0" applyFont="1" applyBorder="1" applyAlignment="1">
      <alignment horizontal="left" vertical="center" wrapText="1"/>
    </xf>
    <xf numFmtId="0" fontId="34" fillId="3" borderId="1" xfId="0" applyFont="1" applyFill="1" applyBorder="1"/>
    <xf numFmtId="164" fontId="34" fillId="3" borderId="1" xfId="0" applyNumberFormat="1" applyFont="1" applyFill="1" applyBorder="1"/>
    <xf numFmtId="0" fontId="34" fillId="4" borderId="13" xfId="0" applyFont="1" applyFill="1" applyBorder="1" applyAlignment="1">
      <alignment horizontal="left" vertical="center" wrapText="1"/>
    </xf>
    <xf numFmtId="0" fontId="34" fillId="3" borderId="14" xfId="0" applyFont="1" applyFill="1" applyBorder="1" applyAlignment="1">
      <alignment vertical="center" wrapText="1"/>
    </xf>
    <xf numFmtId="0" fontId="34" fillId="0" borderId="13" xfId="0" applyFont="1" applyFill="1" applyBorder="1" applyAlignment="1">
      <alignment horizontal="left" vertical="center" wrapText="1"/>
    </xf>
    <xf numFmtId="0" fontId="34" fillId="0" borderId="1" xfId="0" applyFont="1" applyFill="1" applyBorder="1"/>
    <xf numFmtId="164" fontId="34" fillId="0" borderId="1" xfId="0" applyNumberFormat="1" applyFont="1" applyFill="1" applyBorder="1"/>
    <xf numFmtId="0" fontId="34" fillId="4" borderId="13" xfId="0" applyFont="1" applyFill="1" applyBorder="1"/>
    <xf numFmtId="164" fontId="34" fillId="4" borderId="13" xfId="0" applyNumberFormat="1" applyFont="1" applyFill="1" applyBorder="1"/>
    <xf numFmtId="4" fontId="32" fillId="0" borderId="11" xfId="0" applyNumberFormat="1" applyFont="1" applyBorder="1" applyAlignment="1">
      <alignment horizontal="center" vertical="center"/>
    </xf>
    <xf numFmtId="4" fontId="27" fillId="3" borderId="20" xfId="0" applyNumberFormat="1" applyFont="1" applyFill="1" applyBorder="1" applyAlignment="1">
      <alignment horizontal="center" vertical="center"/>
    </xf>
    <xf numFmtId="0" fontId="34" fillId="0" borderId="13" xfId="0" applyFont="1" applyBorder="1" applyAlignment="1">
      <alignment horizontal="left" vertical="center" wrapText="1"/>
    </xf>
    <xf numFmtId="0" fontId="34" fillId="0" borderId="13" xfId="0" applyFont="1" applyBorder="1" applyAlignment="1">
      <alignment horizontal="left" vertical="center" wrapText="1"/>
    </xf>
    <xf numFmtId="0" fontId="34" fillId="0" borderId="13" xfId="0" applyFont="1" applyBorder="1" applyAlignment="1">
      <alignment horizontal="left" vertical="center" wrapText="1"/>
    </xf>
    <xf numFmtId="0" fontId="34" fillId="0" borderId="13" xfId="0" applyFont="1" applyBorder="1" applyAlignment="1">
      <alignment horizontal="left" vertical="center" wrapText="1"/>
    </xf>
    <xf numFmtId="0" fontId="34" fillId="0" borderId="13" xfId="0" applyFont="1" applyBorder="1" applyAlignment="1">
      <alignment horizontal="left" vertical="center" wrapText="1"/>
    </xf>
    <xf numFmtId="0" fontId="34" fillId="0" borderId="13" xfId="0" applyFont="1" applyBorder="1" applyAlignment="1">
      <alignment horizontal="left" vertical="center" wrapText="1"/>
    </xf>
    <xf numFmtId="4" fontId="22" fillId="0" borderId="0" xfId="0" applyNumberFormat="1" applyFont="1" applyFill="1" applyAlignment="1"/>
    <xf numFmtId="4" fontId="21" fillId="0" borderId="3" xfId="0" applyNumberFormat="1" applyFont="1" applyBorder="1" applyAlignment="1"/>
    <xf numFmtId="0" fontId="34" fillId="0" borderId="13" xfId="0" applyFont="1" applyBorder="1" applyAlignment="1">
      <alignment horizontal="left" vertical="center" wrapText="1"/>
    </xf>
    <xf numFmtId="0" fontId="19" fillId="0" borderId="0" xfId="0" applyFont="1" applyBorder="1" applyAlignment="1" applyProtection="1">
      <alignment horizontal="center" vertical="center" wrapText="1"/>
    </xf>
    <xf numFmtId="0" fontId="8" fillId="2" borderId="0" xfId="0" applyFont="1" applyFill="1" applyBorder="1" applyAlignment="1" applyProtection="1">
      <alignment horizontal="center" vertical="center" wrapText="1"/>
    </xf>
    <xf numFmtId="0" fontId="31" fillId="3" borderId="12" xfId="0" applyFont="1" applyFill="1" applyBorder="1" applyAlignment="1">
      <alignment horizontal="left" vertical="center" wrapText="1"/>
    </xf>
    <xf numFmtId="0" fontId="31" fillId="3" borderId="13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6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left" vertical="center" indent="10"/>
    </xf>
    <xf numFmtId="0" fontId="3" fillId="0" borderId="0" xfId="0" applyFont="1" applyBorder="1" applyAlignment="1">
      <alignment vertical="center"/>
    </xf>
    <xf numFmtId="0" fontId="12" fillId="0" borderId="0" xfId="0" applyFont="1" applyBorder="1" applyAlignment="1" applyProtection="1">
      <alignment horizontal="left" vertical="center" wrapText="1"/>
    </xf>
    <xf numFmtId="0" fontId="4" fillId="0" borderId="0" xfId="0" applyFont="1" applyFill="1" applyBorder="1" applyAlignment="1">
      <alignment horizontal="center" vertical="center"/>
    </xf>
    <xf numFmtId="0" fontId="23" fillId="0" borderId="0" xfId="0" applyFont="1" applyFill="1" applyBorder="1" applyAlignment="1">
      <alignment horizontal="left" wrapText="1"/>
    </xf>
    <xf numFmtId="0" fontId="34" fillId="0" borderId="13" xfId="0" applyFont="1" applyBorder="1" applyAlignment="1">
      <alignment horizontal="left" vertical="center" wrapText="1"/>
    </xf>
    <xf numFmtId="0" fontId="39" fillId="4" borderId="12" xfId="0" applyFont="1" applyFill="1" applyBorder="1" applyAlignment="1">
      <alignment horizontal="center" vertical="center" wrapText="1"/>
    </xf>
    <xf numFmtId="0" fontId="39" fillId="4" borderId="13" xfId="0" applyFont="1" applyFill="1" applyBorder="1" applyAlignment="1">
      <alignment horizontal="center" vertical="center" wrapText="1"/>
    </xf>
    <xf numFmtId="0" fontId="31" fillId="0" borderId="12" xfId="0" applyFont="1" applyFill="1" applyBorder="1" applyAlignment="1">
      <alignment horizontal="left" vertical="center" wrapText="1"/>
    </xf>
    <xf numFmtId="0" fontId="31" fillId="0" borderId="13" xfId="0" applyFont="1" applyFill="1" applyBorder="1" applyAlignment="1">
      <alignment horizontal="left" vertical="center" wrapText="1"/>
    </xf>
    <xf numFmtId="0" fontId="37" fillId="4" borderId="12" xfId="0" applyFont="1" applyFill="1" applyBorder="1" applyAlignment="1">
      <alignment horizontal="left" vertical="center" wrapText="1"/>
    </xf>
    <xf numFmtId="0" fontId="37" fillId="4" borderId="13" xfId="0" applyFont="1" applyFill="1" applyBorder="1" applyAlignment="1">
      <alignment horizontal="left" vertical="center" wrapText="1"/>
    </xf>
    <xf numFmtId="0" fontId="37" fillId="4" borderId="14" xfId="0" applyFont="1" applyFill="1" applyBorder="1" applyAlignment="1">
      <alignment horizontal="left" vertical="center" wrapText="1"/>
    </xf>
    <xf numFmtId="0" fontId="31" fillId="3" borderId="12" xfId="0" applyFont="1" applyFill="1" applyBorder="1" applyAlignment="1">
      <alignment vertical="center" wrapText="1"/>
    </xf>
    <xf numFmtId="0" fontId="31" fillId="3" borderId="13" xfId="0" applyFont="1" applyFill="1" applyBorder="1" applyAlignment="1">
      <alignment vertical="center" wrapText="1"/>
    </xf>
    <xf numFmtId="0" fontId="19" fillId="0" borderId="0" xfId="0" applyFont="1" applyBorder="1" applyAlignment="1" applyProtection="1">
      <alignment horizontal="center" vertical="center" wrapText="1"/>
    </xf>
    <xf numFmtId="0" fontId="24" fillId="0" borderId="16" xfId="0" applyFont="1" applyFill="1" applyBorder="1" applyAlignment="1">
      <alignment horizontal="center" vertical="center" wrapText="1"/>
    </xf>
    <xf numFmtId="0" fontId="24" fillId="0" borderId="3" xfId="0" applyFont="1" applyBorder="1" applyAlignment="1">
      <alignment horizontal="center" vertical="center"/>
    </xf>
    <xf numFmtId="0" fontId="24" fillId="0" borderId="26" xfId="0" applyFont="1" applyBorder="1" applyAlignment="1">
      <alignment horizontal="center" vertical="center"/>
    </xf>
    <xf numFmtId="0" fontId="26" fillId="0" borderId="20" xfId="0" applyFont="1" applyBorder="1" applyAlignment="1">
      <alignment horizontal="center" vertical="center"/>
    </xf>
    <xf numFmtId="0" fontId="26" fillId="0" borderId="0" xfId="0" applyFont="1" applyBorder="1" applyAlignment="1">
      <alignment horizontal="center" vertical="center"/>
    </xf>
    <xf numFmtId="0" fontId="26" fillId="0" borderId="22" xfId="0" applyFont="1" applyBorder="1" applyAlignment="1">
      <alignment horizontal="center" vertical="center"/>
    </xf>
    <xf numFmtId="165" fontId="20" fillId="0" borderId="11" xfId="0" applyNumberFormat="1" applyFont="1" applyFill="1" applyBorder="1" applyAlignment="1">
      <alignment horizontal="center" vertical="center" wrapText="1"/>
    </xf>
    <xf numFmtId="165" fontId="20" fillId="0" borderId="2" xfId="0" applyNumberFormat="1" applyFont="1" applyFill="1" applyBorder="1" applyAlignment="1">
      <alignment horizontal="center" vertical="center" wrapText="1"/>
    </xf>
    <xf numFmtId="165" fontId="20" fillId="0" borderId="16" xfId="0" applyNumberFormat="1" applyFont="1" applyFill="1" applyBorder="1" applyAlignment="1">
      <alignment horizontal="center" vertical="center" wrapText="1"/>
    </xf>
    <xf numFmtId="165" fontId="20" fillId="0" borderId="20" xfId="0" applyNumberFormat="1" applyFont="1" applyFill="1" applyBorder="1" applyAlignment="1">
      <alignment horizontal="center" vertical="center" wrapText="1"/>
    </xf>
    <xf numFmtId="165" fontId="20" fillId="0" borderId="27" xfId="0" applyNumberFormat="1" applyFont="1" applyFill="1" applyBorder="1" applyAlignment="1">
      <alignment horizontal="center" vertical="center" wrapText="1"/>
    </xf>
    <xf numFmtId="165" fontId="20" fillId="0" borderId="10" xfId="0" applyNumberFormat="1" applyFont="1" applyFill="1" applyBorder="1" applyAlignment="1">
      <alignment horizontal="center" vertical="center" wrapText="1"/>
    </xf>
    <xf numFmtId="0" fontId="31" fillId="3" borderId="14" xfId="0" applyFont="1" applyFill="1" applyBorder="1" applyAlignment="1">
      <alignment horizontal="left" vertical="center" wrapText="1"/>
    </xf>
    <xf numFmtId="0" fontId="37" fillId="4" borderId="12" xfId="0" applyFont="1" applyFill="1" applyBorder="1" applyAlignment="1" applyProtection="1">
      <alignment horizontal="center" vertical="center" wrapText="1"/>
    </xf>
    <xf numFmtId="0" fontId="38" fillId="4" borderId="13" xfId="0" applyFont="1" applyFill="1" applyBorder="1" applyAlignment="1"/>
    <xf numFmtId="0" fontId="38" fillId="4" borderId="14" xfId="0" applyFont="1" applyFill="1" applyBorder="1" applyAlignment="1"/>
    <xf numFmtId="0" fontId="27" fillId="0" borderId="20" xfId="0" applyFont="1" applyBorder="1" applyAlignment="1">
      <alignment horizontal="center" vertical="center"/>
    </xf>
    <xf numFmtId="0" fontId="27" fillId="0" borderId="0" xfId="0" applyFont="1" applyBorder="1"/>
    <xf numFmtId="0" fontId="27" fillId="0" borderId="22" xfId="0" applyFont="1" applyBorder="1"/>
    <xf numFmtId="0" fontId="31" fillId="0" borderId="14" xfId="0" applyFont="1" applyFill="1" applyBorder="1" applyAlignment="1">
      <alignment horizontal="left" vertical="center" wrapText="1"/>
    </xf>
    <xf numFmtId="0" fontId="31" fillId="0" borderId="23" xfId="0" applyFont="1" applyFill="1" applyBorder="1" applyAlignment="1">
      <alignment horizontal="left" vertical="center" wrapText="1"/>
    </xf>
    <xf numFmtId="0" fontId="32" fillId="0" borderId="24" xfId="0" applyFont="1" applyFill="1" applyBorder="1" applyAlignment="1">
      <alignment horizontal="left" vertical="center" wrapText="1"/>
    </xf>
    <xf numFmtId="0" fontId="33" fillId="0" borderId="13" xfId="0" applyFont="1" applyFill="1" applyBorder="1" applyAlignment="1">
      <alignment horizontal="right" vertical="center" wrapText="1"/>
    </xf>
    <xf numFmtId="0" fontId="31" fillId="0" borderId="12" xfId="0" applyFont="1" applyFill="1" applyBorder="1" applyAlignment="1">
      <alignment vertical="center" wrapText="1"/>
    </xf>
    <xf numFmtId="0" fontId="31" fillId="0" borderId="13" xfId="0" applyFont="1" applyFill="1" applyBorder="1" applyAlignment="1">
      <alignment vertical="center" wrapText="1"/>
    </xf>
    <xf numFmtId="0" fontId="31" fillId="0" borderId="14" xfId="0" applyFont="1" applyFill="1" applyBorder="1" applyAlignment="1">
      <alignment vertical="center" wrapText="1"/>
    </xf>
    <xf numFmtId="0" fontId="37" fillId="4" borderId="13" xfId="0" applyFont="1" applyFill="1" applyBorder="1" applyAlignment="1" applyProtection="1">
      <alignment horizontal="center" vertical="center" wrapText="1"/>
    </xf>
    <xf numFmtId="0" fontId="37" fillId="4" borderId="14" xfId="0" applyFont="1" applyFill="1" applyBorder="1" applyAlignment="1" applyProtection="1">
      <alignment horizontal="center" vertical="center" wrapText="1"/>
    </xf>
    <xf numFmtId="0" fontId="25" fillId="0" borderId="12" xfId="0" applyFont="1" applyFill="1" applyBorder="1" applyAlignment="1">
      <alignment horizontal="left" vertical="center" wrapText="1"/>
    </xf>
    <xf numFmtId="0" fontId="25" fillId="0" borderId="13" xfId="0" applyFont="1" applyFill="1" applyBorder="1" applyAlignment="1">
      <alignment horizontal="left" vertical="center" wrapText="1"/>
    </xf>
    <xf numFmtId="0" fontId="25" fillId="0" borderId="14" xfId="0" applyFont="1" applyFill="1" applyBorder="1" applyAlignment="1">
      <alignment horizontal="left" vertical="center" wrapText="1"/>
    </xf>
    <xf numFmtId="0" fontId="34" fillId="3" borderId="13" xfId="0" applyFont="1" applyFill="1" applyBorder="1" applyAlignment="1">
      <alignment horizontal="left" vertical="center" wrapText="1"/>
    </xf>
    <xf numFmtId="0" fontId="34" fillId="3" borderId="14" xfId="0" applyFont="1" applyFill="1" applyBorder="1" applyAlignment="1">
      <alignment horizontal="left" vertical="center" wrapText="1"/>
    </xf>
    <xf numFmtId="0" fontId="36" fillId="3" borderId="13" xfId="0" applyFont="1" applyFill="1" applyBorder="1" applyAlignment="1">
      <alignment horizontal="left" vertical="center" wrapText="1"/>
    </xf>
    <xf numFmtId="0" fontId="36" fillId="3" borderId="14" xfId="0" applyFont="1" applyFill="1" applyBorder="1" applyAlignment="1">
      <alignment horizontal="left" vertical="center" wrapText="1"/>
    </xf>
    <xf numFmtId="0" fontId="31" fillId="0" borderId="12" xfId="0" applyFont="1" applyFill="1" applyBorder="1" applyAlignment="1">
      <alignment horizontal="center" vertical="center" wrapText="1"/>
    </xf>
    <xf numFmtId="0" fontId="31" fillId="0" borderId="13" xfId="0" applyFont="1" applyFill="1" applyBorder="1" applyAlignment="1">
      <alignment horizontal="center" vertical="center" wrapText="1"/>
    </xf>
    <xf numFmtId="0" fontId="33" fillId="0" borderId="12" xfId="0" applyFont="1" applyFill="1" applyBorder="1" applyAlignment="1">
      <alignment horizontal="right" vertical="center" wrapText="1"/>
    </xf>
    <xf numFmtId="0" fontId="3" fillId="0" borderId="0" xfId="0" applyFont="1" applyFill="1" applyBorder="1" applyAlignment="1">
      <alignment horizontal="left" vertical="center"/>
    </xf>
    <xf numFmtId="0" fontId="3" fillId="0" borderId="0" xfId="0" applyFont="1" applyBorder="1" applyAlignment="1">
      <alignment horizontal="center" vertical="center" wrapText="1"/>
    </xf>
    <xf numFmtId="0" fontId="31" fillId="3" borderId="16" xfId="0" applyFont="1" applyFill="1" applyBorder="1" applyAlignment="1">
      <alignment vertical="center" wrapText="1"/>
    </xf>
    <xf numFmtId="0" fontId="34" fillId="3" borderId="3" xfId="0" applyFont="1" applyFill="1" applyBorder="1" applyAlignment="1">
      <alignment vertical="center" wrapText="1"/>
    </xf>
    <xf numFmtId="0" fontId="34" fillId="3" borderId="26" xfId="0" applyFont="1" applyFill="1" applyBorder="1" applyAlignment="1">
      <alignment vertical="center" wrapText="1"/>
    </xf>
    <xf numFmtId="0" fontId="34" fillId="3" borderId="13" xfId="0" applyFont="1" applyFill="1" applyBorder="1" applyAlignment="1">
      <alignment vertical="center" wrapText="1"/>
    </xf>
    <xf numFmtId="0" fontId="34" fillId="3" borderId="14" xfId="0" applyFont="1" applyFill="1" applyBorder="1" applyAlignment="1">
      <alignment vertical="center" wrapText="1"/>
    </xf>
    <xf numFmtId="4" fontId="21" fillId="0" borderId="0" xfId="0" applyNumberFormat="1" applyFont="1" applyFill="1" applyBorder="1" applyAlignment="1"/>
    <xf numFmtId="165" fontId="20" fillId="0" borderId="4" xfId="0" applyNumberFormat="1" applyFont="1" applyFill="1" applyBorder="1" applyAlignment="1">
      <alignment horizontal="center" vertical="center" wrapText="1"/>
    </xf>
    <xf numFmtId="4" fontId="29" fillId="0" borderId="20" xfId="0" applyNumberFormat="1" applyFont="1" applyFill="1" applyBorder="1"/>
    <xf numFmtId="4" fontId="31" fillId="0" borderId="4" xfId="0" applyNumberFormat="1" applyFont="1" applyFill="1" applyBorder="1" applyAlignment="1">
      <alignment horizontal="center" vertical="center"/>
    </xf>
    <xf numFmtId="4" fontId="24" fillId="0" borderId="6" xfId="0" applyNumberFormat="1" applyFont="1" applyFill="1" applyBorder="1" applyAlignment="1">
      <alignment horizontal="center" vertical="center"/>
    </xf>
    <xf numFmtId="4" fontId="24" fillId="0" borderId="20" xfId="0" applyNumberFormat="1" applyFont="1" applyFill="1" applyBorder="1" applyAlignment="1">
      <alignment horizontal="center" vertical="center"/>
    </xf>
    <xf numFmtId="4" fontId="31" fillId="0" borderId="2" xfId="0" applyNumberFormat="1" applyFont="1" applyFill="1" applyBorder="1" applyAlignment="1">
      <alignment horizontal="center" vertical="center"/>
    </xf>
    <xf numFmtId="4" fontId="31" fillId="0" borderId="11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A99"/>
  <sheetViews>
    <sheetView tabSelected="1" view="pageBreakPreview" topLeftCell="C1" zoomScale="63" zoomScaleNormal="50" zoomScaleSheetLayoutView="63" workbookViewId="0">
      <selection activeCell="AN53" sqref="AN53"/>
    </sheetView>
  </sheetViews>
  <sheetFormatPr defaultColWidth="9.7109375" defaultRowHeight="12.75" x14ac:dyDescent="0.2"/>
  <cols>
    <col min="1" max="1" width="39" hidden="1" customWidth="1"/>
    <col min="2" max="2" width="34" hidden="1" customWidth="1"/>
    <col min="3" max="3" width="21.7109375" customWidth="1"/>
    <col min="4" max="4" width="48" hidden="1" customWidth="1"/>
    <col min="5" max="5" width="41.28515625" hidden="1" customWidth="1"/>
    <col min="6" max="6" width="27.42578125" hidden="1" customWidth="1"/>
    <col min="7" max="7" width="22.7109375" hidden="1" customWidth="1"/>
    <col min="8" max="8" width="39" hidden="1" customWidth="1"/>
    <col min="9" max="9" width="26.28515625" hidden="1" customWidth="1"/>
    <col min="10" max="10" width="35" hidden="1" customWidth="1"/>
    <col min="11" max="11" width="25.42578125" hidden="1" customWidth="1"/>
    <col min="12" max="12" width="24.28515625" hidden="1" customWidth="1"/>
    <col min="13" max="13" width="41.7109375" hidden="1" customWidth="1"/>
    <col min="14" max="14" width="24.5703125" hidden="1" customWidth="1"/>
    <col min="15" max="15" width="20.28515625" hidden="1" customWidth="1"/>
    <col min="16" max="17" width="21.5703125" hidden="1" customWidth="1"/>
    <col min="18" max="18" width="21.7109375" hidden="1" customWidth="1"/>
    <col min="19" max="19" width="27.7109375" hidden="1" customWidth="1"/>
    <col min="20" max="20" width="5.42578125" hidden="1" customWidth="1"/>
    <col min="21" max="21" width="22.5703125" hidden="1" customWidth="1"/>
    <col min="22" max="22" width="46.5703125" hidden="1" customWidth="1"/>
    <col min="23" max="23" width="26.7109375" hidden="1" customWidth="1"/>
    <col min="24" max="24" width="30.42578125" hidden="1" customWidth="1"/>
    <col min="25" max="25" width="90" hidden="1" customWidth="1"/>
    <col min="26" max="26" width="26.28515625" customWidth="1"/>
    <col min="27" max="27" width="38.28515625" customWidth="1"/>
    <col min="28" max="28" width="50.7109375" customWidth="1"/>
    <col min="29" max="29" width="25" customWidth="1"/>
    <col min="30" max="30" width="44" hidden="1" customWidth="1"/>
    <col min="31" max="31" width="0.7109375" hidden="1" customWidth="1"/>
    <col min="32" max="32" width="16.7109375" style="16" hidden="1" customWidth="1"/>
    <col min="33" max="33" width="31.28515625" hidden="1" customWidth="1"/>
    <col min="34" max="34" width="54.5703125" hidden="1" customWidth="1"/>
    <col min="35" max="35" width="53.5703125" hidden="1" customWidth="1"/>
    <col min="36" max="36" width="20.28515625" hidden="1" customWidth="1"/>
    <col min="37" max="37" width="22" hidden="1" customWidth="1"/>
    <col min="38" max="38" width="47" hidden="1" customWidth="1"/>
    <col min="39" max="40" width="30.28515625" style="46" customWidth="1"/>
    <col min="41" max="41" width="29.5703125" style="27" customWidth="1"/>
    <col min="42" max="42" width="31" style="27" customWidth="1"/>
    <col min="43" max="43" width="25.7109375" style="1" customWidth="1"/>
    <col min="44" max="44" width="9.7109375" style="1"/>
    <col min="45" max="45" width="16.28515625" style="1" bestFit="1" customWidth="1"/>
    <col min="46" max="46" width="19.42578125" style="1" bestFit="1" customWidth="1"/>
    <col min="47" max="47" width="9.7109375" style="1"/>
  </cols>
  <sheetData>
    <row r="1" spans="2:47" s="2" customFormat="1" ht="171" customHeight="1" x14ac:dyDescent="0.2">
      <c r="C1" s="182" t="s">
        <v>60</v>
      </c>
      <c r="D1" s="182"/>
      <c r="E1" s="182"/>
      <c r="F1" s="182"/>
      <c r="G1" s="182"/>
      <c r="H1" s="182"/>
      <c r="I1" s="182"/>
      <c r="J1" s="182"/>
      <c r="K1" s="182"/>
      <c r="L1" s="182"/>
      <c r="M1" s="182"/>
      <c r="N1" s="182"/>
      <c r="O1" s="182"/>
      <c r="P1" s="182"/>
      <c r="Q1" s="182"/>
      <c r="R1" s="182"/>
      <c r="S1" s="182"/>
      <c r="T1" s="182"/>
      <c r="U1" s="182"/>
      <c r="V1" s="182"/>
      <c r="W1" s="182"/>
      <c r="X1" s="182"/>
      <c r="Y1" s="182"/>
      <c r="Z1" s="182"/>
      <c r="AA1" s="182"/>
      <c r="AB1" s="182"/>
      <c r="AC1" s="182"/>
      <c r="AD1" s="182"/>
      <c r="AE1" s="182"/>
      <c r="AF1" s="182"/>
      <c r="AG1" s="182"/>
      <c r="AH1" s="182"/>
      <c r="AI1" s="182"/>
      <c r="AJ1" s="182"/>
      <c r="AK1" s="182"/>
      <c r="AL1" s="182"/>
      <c r="AM1" s="182"/>
      <c r="AN1" s="182"/>
      <c r="AO1" s="182"/>
      <c r="AP1" s="182"/>
      <c r="AQ1" s="182"/>
      <c r="AR1" s="24"/>
      <c r="AS1" s="24"/>
      <c r="AT1" s="24"/>
      <c r="AU1" s="24"/>
    </row>
    <row r="2" spans="2:47" s="2" customFormat="1" ht="16.5" customHeight="1" thickBot="1" x14ac:dyDescent="0.25">
      <c r="C2" s="125"/>
      <c r="D2" s="125"/>
      <c r="E2" s="125"/>
      <c r="F2" s="125"/>
      <c r="G2" s="125"/>
      <c r="H2" s="125"/>
      <c r="I2" s="125"/>
      <c r="J2" s="125"/>
      <c r="K2" s="125"/>
      <c r="L2" s="125"/>
      <c r="M2" s="125"/>
      <c r="N2" s="125"/>
      <c r="O2" s="125"/>
      <c r="P2" s="125"/>
      <c r="Q2" s="125"/>
      <c r="R2" s="125"/>
      <c r="S2" s="125"/>
      <c r="T2" s="125"/>
      <c r="U2" s="125"/>
      <c r="V2" s="125"/>
      <c r="W2" s="125"/>
      <c r="X2" s="125"/>
      <c r="Y2" s="125"/>
      <c r="Z2" s="125"/>
      <c r="AA2" s="125"/>
      <c r="AB2" s="125"/>
      <c r="AC2" s="125"/>
      <c r="AD2" s="125"/>
      <c r="AE2" s="125"/>
      <c r="AF2" s="125"/>
      <c r="AG2" s="125"/>
      <c r="AH2" s="125"/>
      <c r="AI2" s="125"/>
      <c r="AJ2" s="125"/>
      <c r="AK2" s="125"/>
      <c r="AL2" s="125"/>
      <c r="AM2" s="125"/>
      <c r="AN2" s="160"/>
      <c r="AO2" s="125"/>
      <c r="AP2" s="125"/>
      <c r="AQ2" s="125"/>
      <c r="AR2" s="24"/>
      <c r="AS2" s="24"/>
      <c r="AT2" s="24"/>
      <c r="AU2" s="24"/>
    </row>
    <row r="3" spans="2:47" s="18" customFormat="1" ht="50.45" customHeight="1" thickBot="1" x14ac:dyDescent="0.35">
      <c r="B3" s="19"/>
      <c r="C3" s="183" t="s">
        <v>1</v>
      </c>
      <c r="D3" s="184"/>
      <c r="E3" s="184"/>
      <c r="F3" s="184"/>
      <c r="G3" s="184"/>
      <c r="H3" s="184"/>
      <c r="I3" s="184"/>
      <c r="J3" s="184"/>
      <c r="K3" s="184"/>
      <c r="L3" s="184"/>
      <c r="M3" s="184"/>
      <c r="N3" s="184"/>
      <c r="O3" s="184"/>
      <c r="P3" s="184"/>
      <c r="Q3" s="184"/>
      <c r="R3" s="184"/>
      <c r="S3" s="184"/>
      <c r="T3" s="184"/>
      <c r="U3" s="184"/>
      <c r="V3" s="184"/>
      <c r="W3" s="184"/>
      <c r="X3" s="184"/>
      <c r="Y3" s="184"/>
      <c r="Z3" s="184"/>
      <c r="AA3" s="184"/>
      <c r="AB3" s="184"/>
      <c r="AC3" s="184"/>
      <c r="AD3" s="185"/>
      <c r="AE3" s="126"/>
      <c r="AF3" s="127"/>
      <c r="AG3" s="128"/>
      <c r="AH3" s="128"/>
      <c r="AI3" s="128"/>
      <c r="AJ3" s="128"/>
      <c r="AK3" s="128"/>
      <c r="AL3" s="128"/>
      <c r="AM3" s="189" t="s">
        <v>39</v>
      </c>
      <c r="AN3" s="189" t="s">
        <v>62</v>
      </c>
      <c r="AO3" s="189" t="s">
        <v>40</v>
      </c>
      <c r="AP3" s="191" t="s">
        <v>8</v>
      </c>
      <c r="AQ3" s="193" t="s">
        <v>61</v>
      </c>
      <c r="AR3" s="25"/>
      <c r="AS3" s="25"/>
      <c r="AT3" s="25"/>
      <c r="AU3" s="25"/>
    </row>
    <row r="4" spans="2:47" s="18" customFormat="1" ht="57.75" customHeight="1" thickBot="1" x14ac:dyDescent="0.35">
      <c r="B4" s="19"/>
      <c r="C4" s="186"/>
      <c r="D4" s="187"/>
      <c r="E4" s="187"/>
      <c r="F4" s="187"/>
      <c r="G4" s="187"/>
      <c r="H4" s="187"/>
      <c r="I4" s="187"/>
      <c r="J4" s="187"/>
      <c r="K4" s="187"/>
      <c r="L4" s="187"/>
      <c r="M4" s="187"/>
      <c r="N4" s="187"/>
      <c r="O4" s="187"/>
      <c r="P4" s="187"/>
      <c r="Q4" s="187"/>
      <c r="R4" s="187"/>
      <c r="S4" s="187"/>
      <c r="T4" s="187"/>
      <c r="U4" s="187"/>
      <c r="V4" s="187"/>
      <c r="W4" s="187"/>
      <c r="X4" s="187"/>
      <c r="Y4" s="187"/>
      <c r="Z4" s="187"/>
      <c r="AA4" s="187"/>
      <c r="AB4" s="187"/>
      <c r="AC4" s="187"/>
      <c r="AD4" s="188"/>
      <c r="AE4" s="50"/>
      <c r="AF4" s="51" t="s">
        <v>2</v>
      </c>
      <c r="AG4" s="52"/>
      <c r="AH4" s="52"/>
      <c r="AI4" s="52"/>
      <c r="AJ4" s="52"/>
      <c r="AK4" s="52"/>
      <c r="AL4" s="52"/>
      <c r="AM4" s="190"/>
      <c r="AN4" s="229"/>
      <c r="AO4" s="190"/>
      <c r="AP4" s="192"/>
      <c r="AQ4" s="194"/>
      <c r="AR4" s="25"/>
      <c r="AS4" s="25"/>
      <c r="AT4" s="42"/>
      <c r="AU4" s="25"/>
    </row>
    <row r="5" spans="2:47" s="18" customFormat="1" ht="59.25" customHeight="1" thickBot="1" x14ac:dyDescent="0.35">
      <c r="B5" s="19"/>
      <c r="C5" s="196" t="s">
        <v>43</v>
      </c>
      <c r="D5" s="197"/>
      <c r="E5" s="197"/>
      <c r="F5" s="197"/>
      <c r="G5" s="197"/>
      <c r="H5" s="197"/>
      <c r="I5" s="197"/>
      <c r="J5" s="197"/>
      <c r="K5" s="197"/>
      <c r="L5" s="197"/>
      <c r="M5" s="197"/>
      <c r="N5" s="197"/>
      <c r="O5" s="197"/>
      <c r="P5" s="197"/>
      <c r="Q5" s="197"/>
      <c r="R5" s="197"/>
      <c r="S5" s="197"/>
      <c r="T5" s="197"/>
      <c r="U5" s="197"/>
      <c r="V5" s="197"/>
      <c r="W5" s="197"/>
      <c r="X5" s="197"/>
      <c r="Y5" s="197"/>
      <c r="Z5" s="197"/>
      <c r="AA5" s="197"/>
      <c r="AB5" s="197"/>
      <c r="AC5" s="197"/>
      <c r="AD5" s="198"/>
      <c r="AE5" s="53"/>
      <c r="AF5" s="54" t="e">
        <f>AF7+AF9+AF17+#REF!+AF18+#REF!+#REF!+#REF!+AF20+#REF!+#REF!+#REF!+AF22+AF23+#REF!+#REF!</f>
        <v>#REF!</v>
      </c>
      <c r="AG5" s="54" t="e">
        <f>AG7+AG9+AG17+#REF!+AG18+#REF!+#REF!+#REF!+AG20+#REF!+#REF!+#REF!+AG22+AG23+#REF!+#REF!</f>
        <v>#REF!</v>
      </c>
      <c r="AH5" s="54" t="e">
        <f>AH7+AH9+AH17+#REF!+AH18+#REF!+#REF!+#REF!+AH20+#REF!+#REF!+#REF!+AH22+AH23+#REF!+#REF!</f>
        <v>#REF!</v>
      </c>
      <c r="AI5" s="54" t="e">
        <f>AI7+AI9+AI17+#REF!+AI18+#REF!+#REF!+#REF!+AI20+#REF!+#REF!+#REF!+AI22+AI23+#REF!+#REF!</f>
        <v>#REF!</v>
      </c>
      <c r="AJ5" s="54" t="e">
        <f>AJ7+AJ9+AJ17+#REF!+AJ18+#REF!+#REF!+#REF!+AJ20+#REF!+#REF!+#REF!+AJ22+AJ23+#REF!+#REF!</f>
        <v>#REF!</v>
      </c>
      <c r="AK5" s="54" t="e">
        <f>AK7+AK9+AK17+#REF!+AK18+#REF!+#REF!+#REF!+AK20+#REF!+#REF!+#REF!+AK22+AK23+#REF!+#REF!</f>
        <v>#REF!</v>
      </c>
      <c r="AL5" s="55" t="e">
        <f>AL7+AL9+AL17+#REF!+AL18+#REF!+#REF!+#REF!+AL20+#REF!+#REF!+#REF!+AL22+AL23+#REF!+#REF!</f>
        <v>#REF!</v>
      </c>
      <c r="AM5" s="55">
        <f>AM7+AM8+AM9+AM13+AM14+AM15+AM16+AM17+AM18+AM19+AM20+AM21+AM22+AM23</f>
        <v>873918129</v>
      </c>
      <c r="AN5" s="55">
        <f>AN7+AN8+AN9+AN13+AN14+AN15+AN16+AN17+AN18+AN19+AN20+AN21+AN22+AN23</f>
        <v>873918129</v>
      </c>
      <c r="AO5" s="55">
        <f t="shared" ref="AO5:AQ5" si="0">AO7+AO9+AO13+AO15+AO16+AO17+AO18+AO19+AO20+AO21+AO22+AO23+AO8+AO14</f>
        <v>872457112.53000009</v>
      </c>
      <c r="AP5" s="55">
        <f t="shared" si="0"/>
        <v>869899666.73000002</v>
      </c>
      <c r="AQ5" s="54">
        <f t="shared" si="0"/>
        <v>2557445.7999999984</v>
      </c>
      <c r="AR5" s="25"/>
      <c r="AS5" s="42"/>
      <c r="AT5" s="42"/>
      <c r="AU5" s="25"/>
    </row>
    <row r="6" spans="2:47" s="20" customFormat="1" ht="25.5" customHeight="1" thickBot="1" x14ac:dyDescent="0.35">
      <c r="B6" s="21"/>
      <c r="C6" s="199" t="s">
        <v>0</v>
      </c>
      <c r="D6" s="200"/>
      <c r="E6" s="200"/>
      <c r="F6" s="200"/>
      <c r="G6" s="200"/>
      <c r="H6" s="200"/>
      <c r="I6" s="200"/>
      <c r="J6" s="200"/>
      <c r="K6" s="200"/>
      <c r="L6" s="200"/>
      <c r="M6" s="200"/>
      <c r="N6" s="200"/>
      <c r="O6" s="200"/>
      <c r="P6" s="200"/>
      <c r="Q6" s="200"/>
      <c r="R6" s="200"/>
      <c r="S6" s="200"/>
      <c r="T6" s="200"/>
      <c r="U6" s="200"/>
      <c r="V6" s="200"/>
      <c r="W6" s="200"/>
      <c r="X6" s="200"/>
      <c r="Y6" s="200"/>
      <c r="Z6" s="200"/>
      <c r="AA6" s="200"/>
      <c r="AB6" s="200"/>
      <c r="AC6" s="200"/>
      <c r="AD6" s="201"/>
      <c r="AE6" s="56"/>
      <c r="AF6" s="57" t="s">
        <v>3</v>
      </c>
      <c r="AG6" s="58"/>
      <c r="AH6" s="58"/>
      <c r="AI6" s="58"/>
      <c r="AJ6" s="59"/>
      <c r="AK6" s="59"/>
      <c r="AL6" s="58"/>
      <c r="AM6" s="230"/>
      <c r="AN6" s="230"/>
      <c r="AO6" s="60"/>
      <c r="AP6" s="60"/>
      <c r="AQ6" s="61"/>
      <c r="AR6" s="22"/>
      <c r="AS6" s="22"/>
      <c r="AT6" s="22"/>
      <c r="AU6" s="22"/>
    </row>
    <row r="7" spans="2:47" s="20" customFormat="1" ht="65.25" customHeight="1" thickBot="1" x14ac:dyDescent="0.3">
      <c r="B7" s="21"/>
      <c r="C7" s="175" t="s">
        <v>30</v>
      </c>
      <c r="D7" s="176"/>
      <c r="E7" s="176"/>
      <c r="F7" s="176"/>
      <c r="G7" s="176"/>
      <c r="H7" s="176"/>
      <c r="I7" s="176"/>
      <c r="J7" s="176"/>
      <c r="K7" s="176"/>
      <c r="L7" s="176"/>
      <c r="M7" s="176"/>
      <c r="N7" s="176"/>
      <c r="O7" s="176"/>
      <c r="P7" s="176"/>
      <c r="Q7" s="176"/>
      <c r="R7" s="176"/>
      <c r="S7" s="176"/>
      <c r="T7" s="176"/>
      <c r="U7" s="176"/>
      <c r="V7" s="176"/>
      <c r="W7" s="176"/>
      <c r="X7" s="176"/>
      <c r="Y7" s="176"/>
      <c r="Z7" s="176"/>
      <c r="AA7" s="176"/>
      <c r="AB7" s="176"/>
      <c r="AC7" s="176"/>
      <c r="AD7" s="202"/>
      <c r="AE7" s="62"/>
      <c r="AF7" s="63">
        <f>12686+3105</f>
        <v>15791</v>
      </c>
      <c r="AG7" s="64"/>
      <c r="AH7" s="64"/>
      <c r="AI7" s="64"/>
      <c r="AJ7" s="65">
        <v>3188</v>
      </c>
      <c r="AK7" s="66">
        <v>12751</v>
      </c>
      <c r="AL7" s="67"/>
      <c r="AM7" s="63">
        <v>4825000</v>
      </c>
      <c r="AN7" s="72">
        <f>AM7</f>
        <v>4825000</v>
      </c>
      <c r="AO7" s="100">
        <v>4824526</v>
      </c>
      <c r="AP7" s="101">
        <v>4824526</v>
      </c>
      <c r="AQ7" s="103">
        <f>AO7-AP7</f>
        <v>0</v>
      </c>
      <c r="AR7" s="22"/>
      <c r="AS7" s="22"/>
      <c r="AT7" s="22" t="s">
        <v>28</v>
      </c>
      <c r="AU7" s="22"/>
    </row>
    <row r="8" spans="2:47" s="20" customFormat="1" ht="51.75" customHeight="1" thickBot="1" x14ac:dyDescent="0.3">
      <c r="B8" s="21"/>
      <c r="C8" s="175" t="s">
        <v>34</v>
      </c>
      <c r="D8" s="176"/>
      <c r="E8" s="176"/>
      <c r="F8" s="176"/>
      <c r="G8" s="176"/>
      <c r="H8" s="176"/>
      <c r="I8" s="176"/>
      <c r="J8" s="176"/>
      <c r="K8" s="176"/>
      <c r="L8" s="176"/>
      <c r="M8" s="176"/>
      <c r="N8" s="176"/>
      <c r="O8" s="176"/>
      <c r="P8" s="176"/>
      <c r="Q8" s="176"/>
      <c r="R8" s="176"/>
      <c r="S8" s="176"/>
      <c r="T8" s="176"/>
      <c r="U8" s="176"/>
      <c r="V8" s="176"/>
      <c r="W8" s="176"/>
      <c r="X8" s="176"/>
      <c r="Y8" s="176"/>
      <c r="Z8" s="176"/>
      <c r="AA8" s="176"/>
      <c r="AB8" s="176"/>
      <c r="AC8" s="176"/>
      <c r="AD8" s="131"/>
      <c r="AE8" s="118"/>
      <c r="AF8" s="119"/>
      <c r="AG8" s="132"/>
      <c r="AH8" s="132"/>
      <c r="AI8" s="132"/>
      <c r="AJ8" s="133"/>
      <c r="AK8" s="134"/>
      <c r="AL8" s="135"/>
      <c r="AM8" s="231">
        <v>34502000</v>
      </c>
      <c r="AN8" s="72">
        <f t="shared" ref="AN8:AN23" si="1">AM8</f>
        <v>34502000</v>
      </c>
      <c r="AO8" s="100">
        <v>34500543</v>
      </c>
      <c r="AP8" s="101">
        <v>34500543</v>
      </c>
      <c r="AQ8" s="103">
        <f>AO8-AP8</f>
        <v>0</v>
      </c>
      <c r="AR8" s="22"/>
      <c r="AS8" s="22"/>
      <c r="AT8" s="22"/>
      <c r="AU8" s="22"/>
    </row>
    <row r="9" spans="2:47" s="39" customFormat="1" ht="139.5" customHeight="1" thickBot="1" x14ac:dyDescent="0.3">
      <c r="B9" s="41"/>
      <c r="C9" s="203" t="s">
        <v>11</v>
      </c>
      <c r="D9" s="204"/>
      <c r="E9" s="204"/>
      <c r="F9" s="204"/>
      <c r="G9" s="204"/>
      <c r="H9" s="204"/>
      <c r="I9" s="204"/>
      <c r="J9" s="204"/>
      <c r="K9" s="204"/>
      <c r="L9" s="204"/>
      <c r="M9" s="204"/>
      <c r="N9" s="204"/>
      <c r="O9" s="204"/>
      <c r="P9" s="204"/>
      <c r="Q9" s="204"/>
      <c r="R9" s="204"/>
      <c r="S9" s="204"/>
      <c r="T9" s="204"/>
      <c r="U9" s="204"/>
      <c r="V9" s="204"/>
      <c r="W9" s="204"/>
      <c r="X9" s="204"/>
      <c r="Y9" s="204"/>
      <c r="Z9" s="204"/>
      <c r="AA9" s="204"/>
      <c r="AB9" s="204"/>
      <c r="AC9" s="204"/>
      <c r="AD9" s="204"/>
      <c r="AE9" s="69"/>
      <c r="AF9" s="70" t="e">
        <f>#REF!+#REF!+#REF!+#REF!+#REF!</f>
        <v>#REF!</v>
      </c>
      <c r="AG9" s="70" t="e">
        <f>#REF!+#REF!+#REF!+#REF!</f>
        <v>#REF!</v>
      </c>
      <c r="AH9" s="70" t="e">
        <f>#REF!+#REF!+#REF!+#REF!</f>
        <v>#REF!</v>
      </c>
      <c r="AI9" s="70" t="e">
        <f>#REF!+#REF!+#REF!+#REF!</f>
        <v>#REF!</v>
      </c>
      <c r="AJ9" s="70" t="e">
        <f>#REF!+#REF!+#REF!+#REF!</f>
        <v>#REF!</v>
      </c>
      <c r="AK9" s="70" t="e">
        <f>#REF!+#REF!+#REF!+#REF!</f>
        <v>#REF!</v>
      </c>
      <c r="AL9" s="71" t="e">
        <f>#REF!+#REF!+#REF!+#REF!</f>
        <v>#REF!</v>
      </c>
      <c r="AM9" s="231">
        <v>802265200</v>
      </c>
      <c r="AN9" s="72">
        <f t="shared" si="1"/>
        <v>802265200</v>
      </c>
      <c r="AO9" s="102">
        <f>374763194.62+86831000+20195045.75+3758000+1002000+34582000+203773000+71406000+4537111.51+1675200-484194.62</f>
        <v>802038357.25999999</v>
      </c>
      <c r="AP9" s="102">
        <f>374261000+86831000+20195045.75+3758000+1002000+34582000+203773000+71406000+4536367.51+1675200</f>
        <v>802019613.25999999</v>
      </c>
      <c r="AQ9" s="104">
        <f>AO9-AP9</f>
        <v>18744</v>
      </c>
      <c r="AR9" s="40"/>
      <c r="AS9" s="40"/>
      <c r="AT9" s="40"/>
      <c r="AU9" s="40"/>
    </row>
    <row r="10" spans="2:47" s="39" customFormat="1" ht="34.5" customHeight="1" thickBot="1" x14ac:dyDescent="0.3">
      <c r="B10" s="41"/>
      <c r="C10" s="218" t="s">
        <v>0</v>
      </c>
      <c r="D10" s="219"/>
      <c r="E10" s="219"/>
      <c r="F10" s="219"/>
      <c r="G10" s="219"/>
      <c r="H10" s="219"/>
      <c r="I10" s="219"/>
      <c r="J10" s="219"/>
      <c r="K10" s="219"/>
      <c r="L10" s="219"/>
      <c r="M10" s="219"/>
      <c r="N10" s="219"/>
      <c r="O10" s="219"/>
      <c r="P10" s="219"/>
      <c r="Q10" s="219"/>
      <c r="R10" s="219"/>
      <c r="S10" s="219"/>
      <c r="T10" s="219"/>
      <c r="U10" s="219"/>
      <c r="V10" s="219"/>
      <c r="W10" s="219"/>
      <c r="X10" s="219"/>
      <c r="Y10" s="219"/>
      <c r="Z10" s="219"/>
      <c r="AA10" s="219"/>
      <c r="AB10" s="219"/>
      <c r="AC10" s="219"/>
      <c r="AD10" s="117"/>
      <c r="AE10" s="118"/>
      <c r="AF10" s="119"/>
      <c r="AG10" s="119"/>
      <c r="AH10" s="119"/>
      <c r="AI10" s="119"/>
      <c r="AJ10" s="70"/>
      <c r="AK10" s="70"/>
      <c r="AL10" s="119"/>
      <c r="AM10" s="231"/>
      <c r="AN10" s="72"/>
      <c r="AO10" s="102"/>
      <c r="AP10" s="104"/>
      <c r="AQ10" s="104"/>
      <c r="AR10" s="40"/>
      <c r="AS10" s="40"/>
      <c r="AT10" s="40"/>
      <c r="AU10" s="40"/>
    </row>
    <row r="11" spans="2:47" s="39" customFormat="1" ht="57" customHeight="1" thickBot="1" x14ac:dyDescent="0.3">
      <c r="B11" s="41"/>
      <c r="C11" s="220" t="s">
        <v>27</v>
      </c>
      <c r="D11" s="205"/>
      <c r="E11" s="205"/>
      <c r="F11" s="205"/>
      <c r="G11" s="205"/>
      <c r="H11" s="205"/>
      <c r="I11" s="205"/>
      <c r="J11" s="205"/>
      <c r="K11" s="205"/>
      <c r="L11" s="205"/>
      <c r="M11" s="205"/>
      <c r="N11" s="205"/>
      <c r="O11" s="205"/>
      <c r="P11" s="205"/>
      <c r="Q11" s="205"/>
      <c r="R11" s="205"/>
      <c r="S11" s="205"/>
      <c r="T11" s="205"/>
      <c r="U11" s="205"/>
      <c r="V11" s="205"/>
      <c r="W11" s="205"/>
      <c r="X11" s="205"/>
      <c r="Y11" s="205"/>
      <c r="Z11" s="205"/>
      <c r="AA11" s="205"/>
      <c r="AB11" s="205"/>
      <c r="AC11" s="205"/>
      <c r="AD11" s="117"/>
      <c r="AE11" s="118"/>
      <c r="AF11" s="119"/>
      <c r="AG11" s="119"/>
      <c r="AH11" s="119"/>
      <c r="AI11" s="119"/>
      <c r="AJ11" s="70"/>
      <c r="AK11" s="70"/>
      <c r="AL11" s="119"/>
      <c r="AM11" s="116">
        <v>34582000</v>
      </c>
      <c r="AN11" s="72">
        <f t="shared" si="1"/>
        <v>34582000</v>
      </c>
      <c r="AO11" s="102">
        <v>34582000</v>
      </c>
      <c r="AP11" s="104">
        <v>34582000</v>
      </c>
      <c r="AQ11" s="104">
        <f>AO11-AP11</f>
        <v>0</v>
      </c>
      <c r="AR11" s="40"/>
      <c r="AS11" s="40"/>
      <c r="AT11" s="40"/>
      <c r="AU11" s="40"/>
    </row>
    <row r="12" spans="2:47" s="39" customFormat="1" ht="55.5" customHeight="1" thickBot="1" x14ac:dyDescent="0.3">
      <c r="B12" s="41"/>
      <c r="C12" s="129"/>
      <c r="D12" s="130"/>
      <c r="E12" s="130"/>
      <c r="F12" s="130"/>
      <c r="G12" s="130"/>
      <c r="H12" s="130"/>
      <c r="I12" s="130"/>
      <c r="J12" s="130"/>
      <c r="K12" s="130"/>
      <c r="L12" s="130"/>
      <c r="M12" s="130"/>
      <c r="N12" s="130"/>
      <c r="O12" s="130"/>
      <c r="P12" s="130"/>
      <c r="Q12" s="130"/>
      <c r="R12" s="130"/>
      <c r="S12" s="130"/>
      <c r="T12" s="130"/>
      <c r="U12" s="130"/>
      <c r="V12" s="130"/>
      <c r="W12" s="130"/>
      <c r="X12" s="130"/>
      <c r="Y12" s="130"/>
      <c r="Z12" s="205" t="s">
        <v>31</v>
      </c>
      <c r="AA12" s="205"/>
      <c r="AB12" s="205"/>
      <c r="AC12" s="205"/>
      <c r="AD12" s="117"/>
      <c r="AE12" s="118"/>
      <c r="AF12" s="119"/>
      <c r="AG12" s="119"/>
      <c r="AH12" s="119"/>
      <c r="AI12" s="119"/>
      <c r="AJ12" s="70"/>
      <c r="AK12" s="70"/>
      <c r="AL12" s="119"/>
      <c r="AM12" s="116">
        <v>1675200</v>
      </c>
      <c r="AN12" s="72">
        <f t="shared" si="1"/>
        <v>1675200</v>
      </c>
      <c r="AO12" s="102">
        <f>1256400+418800</f>
        <v>1675200</v>
      </c>
      <c r="AP12" s="104">
        <f>AO12</f>
        <v>1675200</v>
      </c>
      <c r="AQ12" s="104">
        <f>AO12-AP12</f>
        <v>0</v>
      </c>
      <c r="AR12" s="40"/>
      <c r="AS12" s="40"/>
      <c r="AT12" s="40"/>
      <c r="AU12" s="40"/>
    </row>
    <row r="13" spans="2:47" s="39" customFormat="1" ht="42" customHeight="1" thickBot="1" x14ac:dyDescent="0.3">
      <c r="B13" s="41"/>
      <c r="C13" s="175" t="s">
        <v>35</v>
      </c>
      <c r="D13" s="176"/>
      <c r="E13" s="176"/>
      <c r="F13" s="176"/>
      <c r="G13" s="176"/>
      <c r="H13" s="176"/>
      <c r="I13" s="176"/>
      <c r="J13" s="176"/>
      <c r="K13" s="176"/>
      <c r="L13" s="176"/>
      <c r="M13" s="176"/>
      <c r="N13" s="176"/>
      <c r="O13" s="176"/>
      <c r="P13" s="176"/>
      <c r="Q13" s="176"/>
      <c r="R13" s="176"/>
      <c r="S13" s="176"/>
      <c r="T13" s="176"/>
      <c r="U13" s="176"/>
      <c r="V13" s="176"/>
      <c r="W13" s="176"/>
      <c r="X13" s="176"/>
      <c r="Y13" s="176"/>
      <c r="Z13" s="176"/>
      <c r="AA13" s="176"/>
      <c r="AB13" s="176"/>
      <c r="AC13" s="176"/>
      <c r="AD13" s="117"/>
      <c r="AE13" s="118"/>
      <c r="AF13" s="119"/>
      <c r="AG13" s="119"/>
      <c r="AH13" s="119"/>
      <c r="AI13" s="119"/>
      <c r="AJ13" s="70"/>
      <c r="AK13" s="70"/>
      <c r="AL13" s="119"/>
      <c r="AM13" s="231">
        <v>1250000</v>
      </c>
      <c r="AN13" s="72">
        <f t="shared" si="1"/>
        <v>1250000</v>
      </c>
      <c r="AO13" s="102">
        <v>700000</v>
      </c>
      <c r="AP13" s="104">
        <v>700000</v>
      </c>
      <c r="AQ13" s="104">
        <f>AO13-AP13</f>
        <v>0</v>
      </c>
      <c r="AR13" s="40"/>
      <c r="AS13" s="40"/>
      <c r="AT13" s="40"/>
      <c r="AU13" s="40"/>
    </row>
    <row r="14" spans="2:47" s="39" customFormat="1" ht="76.5" customHeight="1" thickBot="1" x14ac:dyDescent="0.3">
      <c r="B14" s="41"/>
      <c r="C14" s="175" t="s">
        <v>36</v>
      </c>
      <c r="D14" s="176"/>
      <c r="E14" s="176"/>
      <c r="F14" s="176"/>
      <c r="G14" s="176"/>
      <c r="H14" s="176"/>
      <c r="I14" s="176"/>
      <c r="J14" s="176"/>
      <c r="K14" s="176"/>
      <c r="L14" s="176"/>
      <c r="M14" s="176"/>
      <c r="N14" s="176"/>
      <c r="O14" s="176"/>
      <c r="P14" s="176"/>
      <c r="Q14" s="176"/>
      <c r="R14" s="176"/>
      <c r="S14" s="176"/>
      <c r="T14" s="176"/>
      <c r="U14" s="176"/>
      <c r="V14" s="176"/>
      <c r="W14" s="176"/>
      <c r="X14" s="176"/>
      <c r="Y14" s="176"/>
      <c r="Z14" s="176"/>
      <c r="AA14" s="176"/>
      <c r="AB14" s="176"/>
      <c r="AC14" s="176"/>
      <c r="AD14" s="117"/>
      <c r="AE14" s="118"/>
      <c r="AF14" s="119"/>
      <c r="AG14" s="119"/>
      <c r="AH14" s="119"/>
      <c r="AI14" s="119"/>
      <c r="AJ14" s="70"/>
      <c r="AK14" s="70"/>
      <c r="AL14" s="119"/>
      <c r="AM14" s="231">
        <v>2912000</v>
      </c>
      <c r="AN14" s="72">
        <f t="shared" si="1"/>
        <v>2912000</v>
      </c>
      <c r="AO14" s="115">
        <v>2880000</v>
      </c>
      <c r="AP14" s="116">
        <v>2570434.63</v>
      </c>
      <c r="AQ14" s="104">
        <f>AO14-AP14</f>
        <v>309565.37000000011</v>
      </c>
      <c r="AR14" s="40"/>
      <c r="AS14" s="40"/>
      <c r="AT14" s="40"/>
      <c r="AU14" s="40"/>
    </row>
    <row r="15" spans="2:47" s="20" customFormat="1" ht="60" customHeight="1" thickBot="1" x14ac:dyDescent="0.3">
      <c r="B15" s="21"/>
      <c r="C15" s="175" t="s">
        <v>12</v>
      </c>
      <c r="D15" s="176"/>
      <c r="E15" s="176"/>
      <c r="F15" s="176"/>
      <c r="G15" s="176"/>
      <c r="H15" s="176"/>
      <c r="I15" s="176"/>
      <c r="J15" s="176"/>
      <c r="K15" s="176"/>
      <c r="L15" s="176"/>
      <c r="M15" s="176"/>
      <c r="N15" s="176"/>
      <c r="O15" s="176"/>
      <c r="P15" s="176"/>
      <c r="Q15" s="176"/>
      <c r="R15" s="176"/>
      <c r="S15" s="176"/>
      <c r="T15" s="176"/>
      <c r="U15" s="176"/>
      <c r="V15" s="176"/>
      <c r="W15" s="176"/>
      <c r="X15" s="176"/>
      <c r="Y15" s="176"/>
      <c r="Z15" s="176"/>
      <c r="AA15" s="176"/>
      <c r="AB15" s="176"/>
      <c r="AC15" s="176"/>
      <c r="AD15" s="202"/>
      <c r="AE15" s="62"/>
      <c r="AF15" s="63">
        <f>2907+569</f>
        <v>3476</v>
      </c>
      <c r="AG15" s="64"/>
      <c r="AH15" s="64"/>
      <c r="AI15" s="64"/>
      <c r="AJ15" s="73"/>
      <c r="AK15" s="73"/>
      <c r="AL15" s="64"/>
      <c r="AM15" s="63">
        <v>4299320</v>
      </c>
      <c r="AN15" s="72">
        <f t="shared" si="1"/>
        <v>4299320</v>
      </c>
      <c r="AO15" s="102">
        <v>4299320</v>
      </c>
      <c r="AP15" s="138">
        <v>4299320</v>
      </c>
      <c r="AQ15" s="104">
        <f>AO15-AP15</f>
        <v>0</v>
      </c>
      <c r="AR15" s="22"/>
      <c r="AS15" s="22"/>
      <c r="AT15" s="22"/>
      <c r="AU15" s="22"/>
    </row>
    <row r="16" spans="2:47" s="20" customFormat="1" ht="53.25" customHeight="1" thickBot="1" x14ac:dyDescent="0.3">
      <c r="B16" s="23"/>
      <c r="C16" s="175" t="s">
        <v>13</v>
      </c>
      <c r="D16" s="176"/>
      <c r="E16" s="176"/>
      <c r="F16" s="176"/>
      <c r="G16" s="176"/>
      <c r="H16" s="176"/>
      <c r="I16" s="176"/>
      <c r="J16" s="176"/>
      <c r="K16" s="176"/>
      <c r="L16" s="176"/>
      <c r="M16" s="176"/>
      <c r="N16" s="176"/>
      <c r="O16" s="176"/>
      <c r="P16" s="176"/>
      <c r="Q16" s="176"/>
      <c r="R16" s="176"/>
      <c r="S16" s="176"/>
      <c r="T16" s="176"/>
      <c r="U16" s="176"/>
      <c r="V16" s="176"/>
      <c r="W16" s="176"/>
      <c r="X16" s="176"/>
      <c r="Y16" s="176"/>
      <c r="Z16" s="176"/>
      <c r="AA16" s="176"/>
      <c r="AB16" s="176"/>
      <c r="AC16" s="176"/>
      <c r="AD16" s="202"/>
      <c r="AE16" s="62"/>
      <c r="AF16" s="63">
        <v>1922</v>
      </c>
      <c r="AG16" s="64"/>
      <c r="AH16" s="64"/>
      <c r="AI16" s="64"/>
      <c r="AJ16" s="73"/>
      <c r="AK16" s="73"/>
      <c r="AL16" s="64"/>
      <c r="AM16" s="63">
        <v>3198000</v>
      </c>
      <c r="AN16" s="72">
        <f t="shared" si="1"/>
        <v>3198000</v>
      </c>
      <c r="AO16" s="100">
        <f>3307480-109480</f>
        <v>3198000</v>
      </c>
      <c r="AP16" s="100">
        <v>3198000</v>
      </c>
      <c r="AQ16" s="104">
        <f t="shared" ref="AQ16" si="2">AO16-AP16</f>
        <v>0</v>
      </c>
      <c r="AR16" s="22"/>
      <c r="AS16" s="22"/>
      <c r="AT16" s="22"/>
      <c r="AU16" s="22"/>
    </row>
    <row r="17" spans="2:47" s="20" customFormat="1" ht="61.5" customHeight="1" thickBot="1" x14ac:dyDescent="0.3">
      <c r="B17" s="21"/>
      <c r="C17" s="175" t="s">
        <v>14</v>
      </c>
      <c r="D17" s="176"/>
      <c r="E17" s="176"/>
      <c r="F17" s="176"/>
      <c r="G17" s="176"/>
      <c r="H17" s="176"/>
      <c r="I17" s="176"/>
      <c r="J17" s="176"/>
      <c r="K17" s="176"/>
      <c r="L17" s="176"/>
      <c r="M17" s="176"/>
      <c r="N17" s="176"/>
      <c r="O17" s="176"/>
      <c r="P17" s="176"/>
      <c r="Q17" s="176"/>
      <c r="R17" s="176"/>
      <c r="S17" s="176"/>
      <c r="T17" s="176"/>
      <c r="U17" s="176"/>
      <c r="V17" s="176"/>
      <c r="W17" s="176"/>
      <c r="X17" s="176"/>
      <c r="Y17" s="176"/>
      <c r="Z17" s="176"/>
      <c r="AA17" s="176"/>
      <c r="AB17" s="176"/>
      <c r="AC17" s="176"/>
      <c r="AD17" s="202"/>
      <c r="AE17" s="64"/>
      <c r="AF17" s="63">
        <v>1473</v>
      </c>
      <c r="AG17" s="64"/>
      <c r="AH17" s="64"/>
      <c r="AI17" s="64"/>
      <c r="AJ17" s="74">
        <v>248</v>
      </c>
      <c r="AK17" s="66">
        <v>1284</v>
      </c>
      <c r="AL17" s="64"/>
      <c r="AM17" s="63">
        <v>9000</v>
      </c>
      <c r="AN17" s="72">
        <f t="shared" si="1"/>
        <v>9000</v>
      </c>
      <c r="AO17" s="100">
        <v>6454.25</v>
      </c>
      <c r="AP17" s="101">
        <v>6454.25</v>
      </c>
      <c r="AQ17" s="105">
        <f>AO17-AP17</f>
        <v>0</v>
      </c>
      <c r="AR17" s="22"/>
      <c r="AS17" s="22"/>
      <c r="AT17" s="22"/>
      <c r="AU17" s="22"/>
    </row>
    <row r="18" spans="2:47" s="20" customFormat="1" ht="58.5" customHeight="1" thickBot="1" x14ac:dyDescent="0.3">
      <c r="C18" s="175" t="s">
        <v>15</v>
      </c>
      <c r="D18" s="176"/>
      <c r="E18" s="176"/>
      <c r="F18" s="176"/>
      <c r="G18" s="176"/>
      <c r="H18" s="176"/>
      <c r="I18" s="176"/>
      <c r="J18" s="176"/>
      <c r="K18" s="176"/>
      <c r="L18" s="176"/>
      <c r="M18" s="176"/>
      <c r="N18" s="176"/>
      <c r="O18" s="176"/>
      <c r="P18" s="176"/>
      <c r="Q18" s="176"/>
      <c r="R18" s="176"/>
      <c r="S18" s="176"/>
      <c r="T18" s="176"/>
      <c r="U18" s="176"/>
      <c r="V18" s="176"/>
      <c r="W18" s="176"/>
      <c r="X18" s="176"/>
      <c r="Y18" s="176"/>
      <c r="Z18" s="176"/>
      <c r="AA18" s="176"/>
      <c r="AB18" s="176"/>
      <c r="AC18" s="176"/>
      <c r="AD18" s="202"/>
      <c r="AE18" s="64"/>
      <c r="AF18" s="63" t="e">
        <f>#REF!+#REF!+#REF!</f>
        <v>#REF!</v>
      </c>
      <c r="AG18" s="75" t="e">
        <f>#REF!+#REF!+#REF!</f>
        <v>#REF!</v>
      </c>
      <c r="AH18" s="63" t="e">
        <f>#REF!+#REF!+#REF!</f>
        <v>#REF!</v>
      </c>
      <c r="AI18" s="63" t="e">
        <f>#REF!+#REF!+#REF!</f>
        <v>#REF!</v>
      </c>
      <c r="AJ18" s="63" t="e">
        <f>#REF!+#REF!+#REF!</f>
        <v>#REF!</v>
      </c>
      <c r="AK18" s="63" t="e">
        <f>#REF!+#REF!+#REF!</f>
        <v>#REF!</v>
      </c>
      <c r="AL18" s="72" t="e">
        <f>#REF!+#REF!+#REF!</f>
        <v>#REF!</v>
      </c>
      <c r="AM18" s="63">
        <v>16359000</v>
      </c>
      <c r="AN18" s="72">
        <f t="shared" si="1"/>
        <v>16359000</v>
      </c>
      <c r="AO18" s="100">
        <f>816000+14986767.8+75030.28</f>
        <v>15877798.08</v>
      </c>
      <c r="AP18" s="100">
        <f>816000+13072085.21+60135.21</f>
        <v>13948220.420000002</v>
      </c>
      <c r="AQ18" s="105">
        <f>AO18-AP18</f>
        <v>1929577.6599999983</v>
      </c>
      <c r="AR18" s="22"/>
      <c r="AS18" s="22"/>
      <c r="AT18" s="22"/>
      <c r="AU18" s="22"/>
    </row>
    <row r="19" spans="2:47" s="20" customFormat="1" ht="58.5" customHeight="1" thickBot="1" x14ac:dyDescent="0.6">
      <c r="C19" s="175" t="s">
        <v>16</v>
      </c>
      <c r="D19" s="176"/>
      <c r="E19" s="176"/>
      <c r="F19" s="176"/>
      <c r="G19" s="176"/>
      <c r="H19" s="176"/>
      <c r="I19" s="176"/>
      <c r="J19" s="176"/>
      <c r="K19" s="176"/>
      <c r="L19" s="176"/>
      <c r="M19" s="176"/>
      <c r="N19" s="176"/>
      <c r="O19" s="176"/>
      <c r="P19" s="176"/>
      <c r="Q19" s="176"/>
      <c r="R19" s="176"/>
      <c r="S19" s="176"/>
      <c r="T19" s="176"/>
      <c r="U19" s="176"/>
      <c r="V19" s="176"/>
      <c r="W19" s="176"/>
      <c r="X19" s="176"/>
      <c r="Y19" s="176"/>
      <c r="Z19" s="176"/>
      <c r="AA19" s="176"/>
      <c r="AB19" s="176"/>
      <c r="AC19" s="176"/>
      <c r="AD19" s="202"/>
      <c r="AE19" s="77"/>
      <c r="AF19" s="63">
        <v>554</v>
      </c>
      <c r="AG19" s="78"/>
      <c r="AH19" s="78"/>
      <c r="AI19" s="78"/>
      <c r="AJ19" s="78"/>
      <c r="AK19" s="78"/>
      <c r="AL19" s="78"/>
      <c r="AM19" s="63">
        <v>954000</v>
      </c>
      <c r="AN19" s="72">
        <f t="shared" si="1"/>
        <v>954000</v>
      </c>
      <c r="AO19" s="121">
        <v>954000</v>
      </c>
      <c r="AP19" s="123">
        <v>669215.09</v>
      </c>
      <c r="AQ19" s="122">
        <f>AO19-AP19</f>
        <v>284784.91000000003</v>
      </c>
      <c r="AR19" s="22"/>
      <c r="AS19" s="22"/>
      <c r="AT19" s="22"/>
      <c r="AU19" s="22"/>
    </row>
    <row r="20" spans="2:47" s="39" customFormat="1" ht="59.25" customHeight="1" thickBot="1" x14ac:dyDescent="0.6">
      <c r="C20" s="206" t="s">
        <v>17</v>
      </c>
      <c r="D20" s="207"/>
      <c r="E20" s="207"/>
      <c r="F20" s="207"/>
      <c r="G20" s="207"/>
      <c r="H20" s="207"/>
      <c r="I20" s="207"/>
      <c r="J20" s="207"/>
      <c r="K20" s="207"/>
      <c r="L20" s="207"/>
      <c r="M20" s="207"/>
      <c r="N20" s="207"/>
      <c r="O20" s="207"/>
      <c r="P20" s="207"/>
      <c r="Q20" s="207"/>
      <c r="R20" s="207"/>
      <c r="S20" s="207"/>
      <c r="T20" s="207"/>
      <c r="U20" s="207"/>
      <c r="V20" s="207"/>
      <c r="W20" s="207"/>
      <c r="X20" s="207"/>
      <c r="Y20" s="207"/>
      <c r="Z20" s="207"/>
      <c r="AA20" s="207"/>
      <c r="AB20" s="207"/>
      <c r="AC20" s="207"/>
      <c r="AD20" s="208"/>
      <c r="AE20" s="77"/>
      <c r="AF20" s="79">
        <v>540</v>
      </c>
      <c r="AG20" s="80"/>
      <c r="AH20" s="80"/>
      <c r="AI20" s="80"/>
      <c r="AJ20" s="80"/>
      <c r="AK20" s="80"/>
      <c r="AL20" s="80"/>
      <c r="AM20" s="63">
        <v>1474000</v>
      </c>
      <c r="AN20" s="72">
        <f t="shared" si="1"/>
        <v>1474000</v>
      </c>
      <c r="AO20" s="108">
        <v>1474000</v>
      </c>
      <c r="AP20" s="108">
        <v>1474000</v>
      </c>
      <c r="AQ20" s="122">
        <f t="shared" ref="AQ20:AQ21" si="3">AO20-AP20</f>
        <v>0</v>
      </c>
      <c r="AR20" s="40"/>
      <c r="AS20" s="40"/>
      <c r="AT20" s="48"/>
      <c r="AU20" s="40"/>
    </row>
    <row r="21" spans="2:47" ht="51" customHeight="1" thickBot="1" x14ac:dyDescent="0.6">
      <c r="C21" s="206" t="s">
        <v>25</v>
      </c>
      <c r="D21" s="207"/>
      <c r="E21" s="207"/>
      <c r="F21" s="207"/>
      <c r="G21" s="207"/>
      <c r="H21" s="207"/>
      <c r="I21" s="207"/>
      <c r="J21" s="207"/>
      <c r="K21" s="207"/>
      <c r="L21" s="207"/>
      <c r="M21" s="207"/>
      <c r="N21" s="207"/>
      <c r="O21" s="207"/>
      <c r="P21" s="207"/>
      <c r="Q21" s="207"/>
      <c r="R21" s="207"/>
      <c r="S21" s="207"/>
      <c r="T21" s="207"/>
      <c r="U21" s="207"/>
      <c r="V21" s="207"/>
      <c r="W21" s="207"/>
      <c r="X21" s="207"/>
      <c r="Y21" s="207"/>
      <c r="Z21" s="207"/>
      <c r="AA21" s="207"/>
      <c r="AB21" s="207"/>
      <c r="AC21" s="207"/>
      <c r="AD21" s="208"/>
      <c r="AE21" s="77"/>
      <c r="AF21" s="79"/>
      <c r="AG21" s="80"/>
      <c r="AH21" s="80"/>
      <c r="AI21" s="80"/>
      <c r="AJ21" s="80"/>
      <c r="AK21" s="80"/>
      <c r="AL21" s="80"/>
      <c r="AM21" s="63">
        <v>609</v>
      </c>
      <c r="AN21" s="72">
        <f t="shared" si="1"/>
        <v>609</v>
      </c>
      <c r="AO21" s="109">
        <v>609</v>
      </c>
      <c r="AP21" s="120">
        <v>609</v>
      </c>
      <c r="AQ21" s="122">
        <f t="shared" si="3"/>
        <v>0</v>
      </c>
    </row>
    <row r="22" spans="2:47" ht="57.75" customHeight="1" thickBot="1" x14ac:dyDescent="0.6">
      <c r="C22" s="206" t="s">
        <v>32</v>
      </c>
      <c r="D22" s="207"/>
      <c r="E22" s="207"/>
      <c r="F22" s="207"/>
      <c r="G22" s="207"/>
      <c r="H22" s="207"/>
      <c r="I22" s="207"/>
      <c r="J22" s="207"/>
      <c r="K22" s="207"/>
      <c r="L22" s="207"/>
      <c r="M22" s="207"/>
      <c r="N22" s="207"/>
      <c r="O22" s="207"/>
      <c r="P22" s="207"/>
      <c r="Q22" s="207"/>
      <c r="R22" s="207"/>
      <c r="S22" s="207"/>
      <c r="T22" s="207"/>
      <c r="U22" s="207"/>
      <c r="V22" s="207"/>
      <c r="W22" s="207"/>
      <c r="X22" s="207"/>
      <c r="Y22" s="207"/>
      <c r="Z22" s="207"/>
      <c r="AA22" s="207"/>
      <c r="AB22" s="207"/>
      <c r="AC22" s="207"/>
      <c r="AD22" s="208"/>
      <c r="AE22" s="77"/>
      <c r="AF22" s="79"/>
      <c r="AG22" s="80"/>
      <c r="AH22" s="80"/>
      <c r="AI22" s="80"/>
      <c r="AJ22" s="80"/>
      <c r="AK22" s="80"/>
      <c r="AL22" s="80"/>
      <c r="AM22" s="63">
        <v>1523000</v>
      </c>
      <c r="AN22" s="72">
        <f t="shared" si="1"/>
        <v>1523000</v>
      </c>
      <c r="AO22" s="100">
        <v>1431197.73</v>
      </c>
      <c r="AP22" s="101">
        <v>1416423.87</v>
      </c>
      <c r="AQ22" s="105">
        <f>AO22-AP22</f>
        <v>14773.85999999987</v>
      </c>
    </row>
    <row r="23" spans="2:47" ht="67.5" customHeight="1" thickBot="1" x14ac:dyDescent="0.6">
      <c r="C23" s="206" t="s">
        <v>26</v>
      </c>
      <c r="D23" s="207"/>
      <c r="E23" s="207"/>
      <c r="F23" s="207"/>
      <c r="G23" s="207"/>
      <c r="H23" s="207"/>
      <c r="I23" s="207"/>
      <c r="J23" s="207"/>
      <c r="K23" s="207"/>
      <c r="L23" s="207"/>
      <c r="M23" s="207"/>
      <c r="N23" s="207"/>
      <c r="O23" s="207"/>
      <c r="P23" s="207"/>
      <c r="Q23" s="207"/>
      <c r="R23" s="207"/>
      <c r="S23" s="207"/>
      <c r="T23" s="207"/>
      <c r="U23" s="207"/>
      <c r="V23" s="207"/>
      <c r="W23" s="207"/>
      <c r="X23" s="207"/>
      <c r="Y23" s="207"/>
      <c r="Z23" s="207"/>
      <c r="AA23" s="207"/>
      <c r="AB23" s="207"/>
      <c r="AC23" s="207"/>
      <c r="AD23" s="208"/>
      <c r="AE23" s="82"/>
      <c r="AF23" s="83"/>
      <c r="AG23" s="84"/>
      <c r="AH23" s="84"/>
      <c r="AI23" s="84"/>
      <c r="AJ23" s="84"/>
      <c r="AK23" s="84"/>
      <c r="AL23" s="84"/>
      <c r="AM23" s="63">
        <v>347000</v>
      </c>
      <c r="AN23" s="72">
        <f t="shared" si="1"/>
        <v>347000</v>
      </c>
      <c r="AO23" s="100">
        <v>272307.21000000002</v>
      </c>
      <c r="AP23" s="101">
        <v>272307.21000000002</v>
      </c>
      <c r="AQ23" s="105">
        <f t="shared" ref="AQ23" si="4">AO23-AP23</f>
        <v>0</v>
      </c>
      <c r="AR23" s="26"/>
      <c r="AS23" s="26"/>
      <c r="AT23" s="26"/>
      <c r="AU23" s="26"/>
    </row>
    <row r="24" spans="2:47" s="38" customFormat="1" ht="65.25" customHeight="1" thickBot="1" x14ac:dyDescent="0.25">
      <c r="C24" s="196" t="s">
        <v>42</v>
      </c>
      <c r="D24" s="209"/>
      <c r="E24" s="209"/>
      <c r="F24" s="209"/>
      <c r="G24" s="209"/>
      <c r="H24" s="209"/>
      <c r="I24" s="209"/>
      <c r="J24" s="209"/>
      <c r="K24" s="209"/>
      <c r="L24" s="209"/>
      <c r="M24" s="209"/>
      <c r="N24" s="209"/>
      <c r="O24" s="209"/>
      <c r="P24" s="209"/>
      <c r="Q24" s="209"/>
      <c r="R24" s="209"/>
      <c r="S24" s="209"/>
      <c r="T24" s="209"/>
      <c r="U24" s="209"/>
      <c r="V24" s="209"/>
      <c r="W24" s="209"/>
      <c r="X24" s="209"/>
      <c r="Y24" s="209"/>
      <c r="Z24" s="209"/>
      <c r="AA24" s="209"/>
      <c r="AB24" s="209"/>
      <c r="AC24" s="209"/>
      <c r="AD24" s="210"/>
      <c r="AE24" s="85"/>
      <c r="AF24" s="54" t="e">
        <f>AF25+AF26+#REF!+AF28</f>
        <v>#REF!</v>
      </c>
      <c r="AG24" s="54" t="e">
        <f>AG25+AG26+#REF!+AG28</f>
        <v>#REF!</v>
      </c>
      <c r="AH24" s="54" t="e">
        <f>AH25+AH26+#REF!+AH28</f>
        <v>#REF!</v>
      </c>
      <c r="AI24" s="54" t="e">
        <f>AI25+AI26+#REF!+AI28</f>
        <v>#REF!</v>
      </c>
      <c r="AJ24" s="54" t="e">
        <f>AJ25+AJ26+#REF!+AJ28</f>
        <v>#REF!</v>
      </c>
      <c r="AK24" s="54" t="e">
        <f>AK25+AK26+#REF!+AK28</f>
        <v>#REF!</v>
      </c>
      <c r="AL24" s="55" t="e">
        <f>AL25+AL26+#REF!+AL28</f>
        <v>#REF!</v>
      </c>
      <c r="AM24" s="54">
        <f>AM27+AM29+AM30+AM31+AM32+AM33+AM34+AM35+AM36+AM37+AM38+AM39+AM40+AM41+AM43+AM42+AM44</f>
        <v>2285520527.8899999</v>
      </c>
      <c r="AN24" s="54">
        <f>AN27+AN29+AN30+AN31+AN32+AN33+AN34+AN35+AN36+AN37+AN38+AN39+AN40+AN41+AN43+AN42+AN44</f>
        <v>2285520527.8899999</v>
      </c>
      <c r="AO24" s="54">
        <f t="shared" ref="AO24:AQ24" si="5">AO27+AO29+AO30+AO31+AO32+AO33+AO34+AO35+AO36+AO37+AO38+AO39+AO40+AO41+AO43+AO42+AO44</f>
        <v>2263540967.8499999</v>
      </c>
      <c r="AP24" s="54">
        <f t="shared" si="5"/>
        <v>2263540967.8499999</v>
      </c>
      <c r="AQ24" s="54">
        <f t="shared" si="5"/>
        <v>0</v>
      </c>
      <c r="AR24" s="37"/>
      <c r="AS24" s="49"/>
      <c r="AT24" s="49"/>
      <c r="AU24" s="37"/>
    </row>
    <row r="25" spans="2:47" ht="18.75" hidden="1" customHeight="1" thickBot="1" x14ac:dyDescent="0.25">
      <c r="C25" s="211" t="s">
        <v>6</v>
      </c>
      <c r="D25" s="212"/>
      <c r="E25" s="212"/>
      <c r="F25" s="212"/>
      <c r="G25" s="212"/>
      <c r="H25" s="212"/>
      <c r="I25" s="212"/>
      <c r="J25" s="212"/>
      <c r="K25" s="212"/>
      <c r="L25" s="212"/>
      <c r="M25" s="212"/>
      <c r="N25" s="212"/>
      <c r="O25" s="212"/>
      <c r="P25" s="212"/>
      <c r="Q25" s="212"/>
      <c r="R25" s="212"/>
      <c r="S25" s="212"/>
      <c r="T25" s="212"/>
      <c r="U25" s="212"/>
      <c r="V25" s="212"/>
      <c r="W25" s="212"/>
      <c r="X25" s="212"/>
      <c r="Y25" s="212"/>
      <c r="Z25" s="212"/>
      <c r="AA25" s="212"/>
      <c r="AB25" s="212"/>
      <c r="AC25" s="212"/>
      <c r="AD25" s="213"/>
      <c r="AE25" s="86"/>
      <c r="AF25" s="81">
        <f>138343-28148.08</f>
        <v>110194.92</v>
      </c>
      <c r="AG25" s="87"/>
      <c r="AH25" s="87"/>
      <c r="AI25" s="87"/>
      <c r="AJ25" s="87"/>
      <c r="AK25" s="87"/>
      <c r="AL25" s="87"/>
      <c r="AM25" s="232" t="e">
        <f>AM28+AM30+AM31+AM32+AM33+AM34+#REF!+#REF!+#REF!+#REF!+#REF!+AM35+#REF!+AM37+#REF!+#REF!+#REF!+#REF!+#REF!+AM38+AM39+#REF!+#REF!</f>
        <v>#REF!</v>
      </c>
      <c r="AN25" s="233"/>
      <c r="AO25" s="109"/>
      <c r="AP25" s="110"/>
      <c r="AQ25" s="111"/>
    </row>
    <row r="26" spans="2:47" ht="18.75" hidden="1" customHeight="1" thickBot="1" x14ac:dyDescent="0.25">
      <c r="C26" s="211" t="s">
        <v>4</v>
      </c>
      <c r="D26" s="212"/>
      <c r="E26" s="212"/>
      <c r="F26" s="212"/>
      <c r="G26" s="212"/>
      <c r="H26" s="212"/>
      <c r="I26" s="212"/>
      <c r="J26" s="212"/>
      <c r="K26" s="212"/>
      <c r="L26" s="212"/>
      <c r="M26" s="212"/>
      <c r="N26" s="212"/>
      <c r="O26" s="212"/>
      <c r="P26" s="212"/>
      <c r="Q26" s="212"/>
      <c r="R26" s="212"/>
      <c r="S26" s="212"/>
      <c r="T26" s="212"/>
      <c r="U26" s="212"/>
      <c r="V26" s="212"/>
      <c r="W26" s="212"/>
      <c r="X26" s="212"/>
      <c r="Y26" s="212"/>
      <c r="Z26" s="212"/>
      <c r="AA26" s="212"/>
      <c r="AB26" s="212"/>
      <c r="AC26" s="212"/>
      <c r="AD26" s="213"/>
      <c r="AE26" s="86"/>
      <c r="AF26" s="76">
        <v>2727</v>
      </c>
      <c r="AG26" s="87"/>
      <c r="AH26" s="87"/>
      <c r="AI26" s="87"/>
      <c r="AJ26" s="87"/>
      <c r="AK26" s="87"/>
      <c r="AL26" s="87"/>
      <c r="AM26" s="232" t="e">
        <f>#REF!+AM31+AM32+AM33+AM34+#REF!+#REF!+#REF!+#REF!+#REF!+AM35+#REF!+AM37+#REF!+#REF!+#REF!+#REF!+#REF!+AM38+AM39+#REF!+#REF!+#REF!</f>
        <v>#REF!</v>
      </c>
      <c r="AN26" s="233"/>
      <c r="AO26" s="109"/>
      <c r="AP26" s="112"/>
      <c r="AQ26" s="113"/>
    </row>
    <row r="27" spans="2:47" ht="40.5" customHeight="1" thickBot="1" x14ac:dyDescent="0.25">
      <c r="C27" s="162" t="s">
        <v>18</v>
      </c>
      <c r="D27" s="163"/>
      <c r="E27" s="163"/>
      <c r="F27" s="163"/>
      <c r="G27" s="163"/>
      <c r="H27" s="163"/>
      <c r="I27" s="163"/>
      <c r="J27" s="163"/>
      <c r="K27" s="163"/>
      <c r="L27" s="163"/>
      <c r="M27" s="163"/>
      <c r="N27" s="163"/>
      <c r="O27" s="163"/>
      <c r="P27" s="163"/>
      <c r="Q27" s="163"/>
      <c r="R27" s="163"/>
      <c r="S27" s="163"/>
      <c r="T27" s="163"/>
      <c r="U27" s="163"/>
      <c r="V27" s="163"/>
      <c r="W27" s="163"/>
      <c r="X27" s="163"/>
      <c r="Y27" s="163"/>
      <c r="Z27" s="163"/>
      <c r="AA27" s="163"/>
      <c r="AB27" s="163"/>
      <c r="AC27" s="163"/>
      <c r="AD27" s="195"/>
      <c r="AE27" s="88"/>
      <c r="AF27" s="89"/>
      <c r="AG27" s="90"/>
      <c r="AH27" s="90"/>
      <c r="AI27" s="90"/>
      <c r="AJ27" s="90"/>
      <c r="AK27" s="90"/>
      <c r="AL27" s="90"/>
      <c r="AM27" s="63">
        <v>3285000</v>
      </c>
      <c r="AN27" s="72">
        <f>AM27</f>
        <v>3285000</v>
      </c>
      <c r="AO27" s="100">
        <v>3216978.48</v>
      </c>
      <c r="AP27" s="100">
        <v>3216978.48</v>
      </c>
      <c r="AQ27" s="105">
        <f t="shared" ref="AQ27:AQ38" si="6">AO27-AP27</f>
        <v>0</v>
      </c>
    </row>
    <row r="28" spans="2:47" ht="18.75" hidden="1" customHeight="1" thickBot="1" x14ac:dyDescent="0.25">
      <c r="C28" s="162" t="s">
        <v>5</v>
      </c>
      <c r="D28" s="163"/>
      <c r="E28" s="163"/>
      <c r="F28" s="163"/>
      <c r="G28" s="163"/>
      <c r="H28" s="163"/>
      <c r="I28" s="163"/>
      <c r="J28" s="163"/>
      <c r="K28" s="163"/>
      <c r="L28" s="163"/>
      <c r="M28" s="163"/>
      <c r="N28" s="163"/>
      <c r="O28" s="163"/>
      <c r="P28" s="163"/>
      <c r="Q28" s="163"/>
      <c r="R28" s="163"/>
      <c r="S28" s="163"/>
      <c r="T28" s="163"/>
      <c r="U28" s="163"/>
      <c r="V28" s="163"/>
      <c r="W28" s="163"/>
      <c r="X28" s="163"/>
      <c r="Y28" s="163"/>
      <c r="Z28" s="163"/>
      <c r="AA28" s="163"/>
      <c r="AB28" s="163"/>
      <c r="AC28" s="163"/>
      <c r="AD28" s="195"/>
      <c r="AE28" s="88"/>
      <c r="AF28" s="89">
        <v>806</v>
      </c>
      <c r="AG28" s="90"/>
      <c r="AH28" s="90"/>
      <c r="AI28" s="90"/>
      <c r="AJ28" s="90"/>
      <c r="AK28" s="90"/>
      <c r="AL28" s="90"/>
      <c r="AM28" s="234"/>
      <c r="AN28" s="72">
        <f t="shared" ref="AN28:AN44" si="7">AM28</f>
        <v>0</v>
      </c>
      <c r="AO28" s="109"/>
      <c r="AP28" s="114"/>
      <c r="AQ28" s="105">
        <f t="shared" si="6"/>
        <v>0</v>
      </c>
    </row>
    <row r="29" spans="2:47" ht="53.25" customHeight="1" thickBot="1" x14ac:dyDescent="0.25">
      <c r="C29" s="162" t="s">
        <v>37</v>
      </c>
      <c r="D29" s="163"/>
      <c r="E29" s="163"/>
      <c r="F29" s="163"/>
      <c r="G29" s="163"/>
      <c r="H29" s="163"/>
      <c r="I29" s="163"/>
      <c r="J29" s="163"/>
      <c r="K29" s="163"/>
      <c r="L29" s="163"/>
      <c r="M29" s="163"/>
      <c r="N29" s="163"/>
      <c r="O29" s="163"/>
      <c r="P29" s="163"/>
      <c r="Q29" s="163"/>
      <c r="R29" s="163"/>
      <c r="S29" s="163"/>
      <c r="T29" s="163"/>
      <c r="U29" s="163"/>
      <c r="V29" s="163"/>
      <c r="W29" s="163"/>
      <c r="X29" s="163"/>
      <c r="Y29" s="163"/>
      <c r="Z29" s="163"/>
      <c r="AA29" s="163"/>
      <c r="AB29" s="163"/>
      <c r="AC29" s="163"/>
      <c r="AD29" s="136"/>
      <c r="AE29" s="88"/>
      <c r="AF29" s="90"/>
      <c r="AG29" s="90"/>
      <c r="AH29" s="90"/>
      <c r="AI29" s="90"/>
      <c r="AJ29" s="90"/>
      <c r="AK29" s="90"/>
      <c r="AL29" s="90"/>
      <c r="AM29" s="63">
        <v>10000000</v>
      </c>
      <c r="AN29" s="72">
        <f t="shared" si="7"/>
        <v>10000000</v>
      </c>
      <c r="AO29" s="109">
        <v>10000000</v>
      </c>
      <c r="AP29" s="137">
        <v>10000000</v>
      </c>
      <c r="AQ29" s="105">
        <f t="shared" si="6"/>
        <v>0</v>
      </c>
    </row>
    <row r="30" spans="2:47" ht="52.5" customHeight="1" thickBot="1" x14ac:dyDescent="0.25">
      <c r="C30" s="162" t="s">
        <v>19</v>
      </c>
      <c r="D30" s="214"/>
      <c r="E30" s="214"/>
      <c r="F30" s="214"/>
      <c r="G30" s="214"/>
      <c r="H30" s="214"/>
      <c r="I30" s="214"/>
      <c r="J30" s="214"/>
      <c r="K30" s="214"/>
      <c r="L30" s="214"/>
      <c r="M30" s="214"/>
      <c r="N30" s="214"/>
      <c r="O30" s="214"/>
      <c r="P30" s="214"/>
      <c r="Q30" s="214"/>
      <c r="R30" s="214"/>
      <c r="S30" s="214"/>
      <c r="T30" s="214"/>
      <c r="U30" s="214"/>
      <c r="V30" s="214"/>
      <c r="W30" s="214"/>
      <c r="X30" s="214"/>
      <c r="Y30" s="214"/>
      <c r="Z30" s="214"/>
      <c r="AA30" s="214"/>
      <c r="AB30" s="214"/>
      <c r="AC30" s="214"/>
      <c r="AD30" s="214"/>
      <c r="AE30" s="91"/>
      <c r="AF30" s="92"/>
      <c r="AG30" s="92"/>
      <c r="AH30" s="92"/>
      <c r="AI30" s="92"/>
      <c r="AJ30" s="92"/>
      <c r="AK30" s="92"/>
      <c r="AL30" s="92"/>
      <c r="AM30" s="63">
        <v>16528000</v>
      </c>
      <c r="AN30" s="72">
        <f t="shared" si="7"/>
        <v>16528000</v>
      </c>
      <c r="AO30" s="100">
        <f>13578437.57+2949489.25</f>
        <v>16527926.82</v>
      </c>
      <c r="AP30" s="101">
        <f>13578437.56+2949489.26</f>
        <v>16527926.82</v>
      </c>
      <c r="AQ30" s="105">
        <f t="shared" si="6"/>
        <v>0</v>
      </c>
    </row>
    <row r="31" spans="2:47" ht="48" customHeight="1" thickBot="1" x14ac:dyDescent="0.25">
      <c r="C31" s="162" t="s">
        <v>20</v>
      </c>
      <c r="D31" s="214"/>
      <c r="E31" s="214"/>
      <c r="F31" s="214"/>
      <c r="G31" s="214"/>
      <c r="H31" s="214"/>
      <c r="I31" s="214"/>
      <c r="J31" s="214"/>
      <c r="K31" s="214"/>
      <c r="L31" s="214"/>
      <c r="M31" s="214"/>
      <c r="N31" s="214"/>
      <c r="O31" s="214"/>
      <c r="P31" s="214"/>
      <c r="Q31" s="214"/>
      <c r="R31" s="214"/>
      <c r="S31" s="214"/>
      <c r="T31" s="214"/>
      <c r="U31" s="214"/>
      <c r="V31" s="214"/>
      <c r="W31" s="214"/>
      <c r="X31" s="214"/>
      <c r="Y31" s="214"/>
      <c r="Z31" s="214"/>
      <c r="AA31" s="214"/>
      <c r="AB31" s="214"/>
      <c r="AC31" s="214"/>
      <c r="AD31" s="215"/>
      <c r="AE31" s="91"/>
      <c r="AF31" s="92"/>
      <c r="AG31" s="92"/>
      <c r="AH31" s="92"/>
      <c r="AI31" s="92"/>
      <c r="AJ31" s="92"/>
      <c r="AK31" s="92"/>
      <c r="AL31" s="92"/>
      <c r="AM31" s="63">
        <v>27032937.699999999</v>
      </c>
      <c r="AN31" s="72">
        <f t="shared" si="7"/>
        <v>27032937.699999999</v>
      </c>
      <c r="AO31" s="100">
        <f>10212442.65+16820493.75</f>
        <v>27032936.399999999</v>
      </c>
      <c r="AP31" s="101">
        <f>AO31</f>
        <v>27032936.399999999</v>
      </c>
      <c r="AQ31" s="105">
        <f t="shared" si="6"/>
        <v>0</v>
      </c>
    </row>
    <row r="32" spans="2:47" ht="78.75" customHeight="1" thickBot="1" x14ac:dyDescent="0.25">
      <c r="C32" s="162" t="s">
        <v>21</v>
      </c>
      <c r="D32" s="214"/>
      <c r="E32" s="214"/>
      <c r="F32" s="214"/>
      <c r="G32" s="214"/>
      <c r="H32" s="214"/>
      <c r="I32" s="214"/>
      <c r="J32" s="214"/>
      <c r="K32" s="214"/>
      <c r="L32" s="214"/>
      <c r="M32" s="214"/>
      <c r="N32" s="214"/>
      <c r="O32" s="214"/>
      <c r="P32" s="214"/>
      <c r="Q32" s="214"/>
      <c r="R32" s="214"/>
      <c r="S32" s="214"/>
      <c r="T32" s="214"/>
      <c r="U32" s="214"/>
      <c r="V32" s="214"/>
      <c r="W32" s="214"/>
      <c r="X32" s="214"/>
      <c r="Y32" s="214"/>
      <c r="Z32" s="214"/>
      <c r="AA32" s="214"/>
      <c r="AB32" s="214"/>
      <c r="AC32" s="214"/>
      <c r="AD32" s="214"/>
      <c r="AE32" s="91"/>
      <c r="AF32" s="92"/>
      <c r="AG32" s="92"/>
      <c r="AH32" s="92"/>
      <c r="AI32" s="92"/>
      <c r="AJ32" s="92"/>
      <c r="AK32" s="92"/>
      <c r="AL32" s="92"/>
      <c r="AM32" s="63">
        <v>14904000</v>
      </c>
      <c r="AN32" s="72">
        <f t="shared" si="7"/>
        <v>14904000</v>
      </c>
      <c r="AO32" s="102">
        <f>14117683.76+269908.15</f>
        <v>14387591.91</v>
      </c>
      <c r="AP32" s="101">
        <f>AO32</f>
        <v>14387591.91</v>
      </c>
      <c r="AQ32" s="105">
        <f t="shared" si="6"/>
        <v>0</v>
      </c>
    </row>
    <row r="33" spans="3:53" ht="48" customHeight="1" thickBot="1" x14ac:dyDescent="0.25">
      <c r="C33" s="162" t="s">
        <v>22</v>
      </c>
      <c r="D33" s="216"/>
      <c r="E33" s="216"/>
      <c r="F33" s="216"/>
      <c r="G33" s="216"/>
      <c r="H33" s="216"/>
      <c r="I33" s="216"/>
      <c r="J33" s="216"/>
      <c r="K33" s="216"/>
      <c r="L33" s="216"/>
      <c r="M33" s="216"/>
      <c r="N33" s="216"/>
      <c r="O33" s="216"/>
      <c r="P33" s="216"/>
      <c r="Q33" s="216"/>
      <c r="R33" s="216"/>
      <c r="S33" s="216"/>
      <c r="T33" s="216"/>
      <c r="U33" s="216"/>
      <c r="V33" s="216"/>
      <c r="W33" s="216"/>
      <c r="X33" s="216"/>
      <c r="Y33" s="216"/>
      <c r="Z33" s="216"/>
      <c r="AA33" s="216"/>
      <c r="AB33" s="216"/>
      <c r="AC33" s="216"/>
      <c r="AD33" s="217"/>
      <c r="AE33" s="91"/>
      <c r="AF33" s="92"/>
      <c r="AG33" s="92"/>
      <c r="AH33" s="92"/>
      <c r="AI33" s="92"/>
      <c r="AJ33" s="92"/>
      <c r="AK33" s="92"/>
      <c r="AL33" s="92"/>
      <c r="AM33" s="63">
        <v>295015.08</v>
      </c>
      <c r="AN33" s="72">
        <f t="shared" si="7"/>
        <v>295015.08</v>
      </c>
      <c r="AO33" s="102">
        <f>165208.44+129806.64</f>
        <v>295015.08</v>
      </c>
      <c r="AP33" s="101">
        <v>295015.08</v>
      </c>
      <c r="AQ33" s="105">
        <f t="shared" si="6"/>
        <v>0</v>
      </c>
    </row>
    <row r="34" spans="3:53" ht="47.25" customHeight="1" thickBot="1" x14ac:dyDescent="0.25">
      <c r="C34" s="162" t="s">
        <v>23</v>
      </c>
      <c r="D34" s="214"/>
      <c r="E34" s="214"/>
      <c r="F34" s="214"/>
      <c r="G34" s="214"/>
      <c r="H34" s="214"/>
      <c r="I34" s="214"/>
      <c r="J34" s="214"/>
      <c r="K34" s="214"/>
      <c r="L34" s="214"/>
      <c r="M34" s="214"/>
      <c r="N34" s="214"/>
      <c r="O34" s="214"/>
      <c r="P34" s="214"/>
      <c r="Q34" s="214"/>
      <c r="R34" s="214"/>
      <c r="S34" s="214"/>
      <c r="T34" s="214"/>
      <c r="U34" s="214"/>
      <c r="V34" s="214"/>
      <c r="W34" s="214"/>
      <c r="X34" s="214"/>
      <c r="Y34" s="214"/>
      <c r="Z34" s="214"/>
      <c r="AA34" s="214"/>
      <c r="AB34" s="214"/>
      <c r="AC34" s="214"/>
      <c r="AD34" s="215"/>
      <c r="AE34" s="91"/>
      <c r="AF34" s="92"/>
      <c r="AG34" s="92"/>
      <c r="AH34" s="92"/>
      <c r="AI34" s="92"/>
      <c r="AJ34" s="92"/>
      <c r="AK34" s="92"/>
      <c r="AL34" s="92"/>
      <c r="AM34" s="63">
        <v>368007250</v>
      </c>
      <c r="AN34" s="72">
        <f t="shared" si="7"/>
        <v>368007250</v>
      </c>
      <c r="AO34" s="102">
        <v>368007250</v>
      </c>
      <c r="AP34" s="101">
        <f>AO34</f>
        <v>368007250</v>
      </c>
      <c r="AQ34" s="105">
        <f t="shared" si="6"/>
        <v>0</v>
      </c>
    </row>
    <row r="35" spans="3:53" ht="53.25" customHeight="1" thickBot="1" x14ac:dyDescent="0.25">
      <c r="C35" s="223" t="s">
        <v>33</v>
      </c>
      <c r="D35" s="224"/>
      <c r="E35" s="224"/>
      <c r="F35" s="224"/>
      <c r="G35" s="224"/>
      <c r="H35" s="224"/>
      <c r="I35" s="224"/>
      <c r="J35" s="224"/>
      <c r="K35" s="224"/>
      <c r="L35" s="224"/>
      <c r="M35" s="224"/>
      <c r="N35" s="224"/>
      <c r="O35" s="224"/>
      <c r="P35" s="224"/>
      <c r="Q35" s="224"/>
      <c r="R35" s="224"/>
      <c r="S35" s="224"/>
      <c r="T35" s="224"/>
      <c r="U35" s="224"/>
      <c r="V35" s="224"/>
      <c r="W35" s="224"/>
      <c r="X35" s="224"/>
      <c r="Y35" s="224"/>
      <c r="Z35" s="224"/>
      <c r="AA35" s="224"/>
      <c r="AB35" s="224"/>
      <c r="AC35" s="224"/>
      <c r="AD35" s="225"/>
      <c r="AE35" s="88"/>
      <c r="AF35" s="93"/>
      <c r="AG35" s="88"/>
      <c r="AH35" s="88"/>
      <c r="AI35" s="88"/>
      <c r="AJ35" s="88"/>
      <c r="AK35" s="88"/>
      <c r="AL35" s="88"/>
      <c r="AM35" s="235">
        <v>249485170</v>
      </c>
      <c r="AN35" s="72">
        <f t="shared" si="7"/>
        <v>249485170</v>
      </c>
      <c r="AO35" s="120">
        <v>241731884.22999999</v>
      </c>
      <c r="AP35" s="150">
        <v>241731884.22999999</v>
      </c>
      <c r="AQ35" s="149">
        <f t="shared" si="6"/>
        <v>0</v>
      </c>
    </row>
    <row r="36" spans="3:53" ht="38.25" customHeight="1" thickBot="1" x14ac:dyDescent="0.25">
      <c r="C36" s="162" t="s">
        <v>48</v>
      </c>
      <c r="D36" s="163"/>
      <c r="E36" s="163"/>
      <c r="F36" s="163"/>
      <c r="G36" s="163"/>
      <c r="H36" s="163"/>
      <c r="I36" s="163"/>
      <c r="J36" s="163"/>
      <c r="K36" s="163"/>
      <c r="L36" s="163"/>
      <c r="M36" s="163"/>
      <c r="N36" s="163"/>
      <c r="O36" s="163"/>
      <c r="P36" s="163"/>
      <c r="Q36" s="163"/>
      <c r="R36" s="163"/>
      <c r="S36" s="163"/>
      <c r="T36" s="163"/>
      <c r="U36" s="163"/>
      <c r="V36" s="163"/>
      <c r="W36" s="163"/>
      <c r="X36" s="163"/>
      <c r="Y36" s="163"/>
      <c r="Z36" s="163"/>
      <c r="AA36" s="163"/>
      <c r="AB36" s="163"/>
      <c r="AC36" s="163"/>
      <c r="AD36" s="143"/>
      <c r="AE36" s="91"/>
      <c r="AF36" s="94"/>
      <c r="AG36" s="91"/>
      <c r="AH36" s="91"/>
      <c r="AI36" s="91"/>
      <c r="AJ36" s="91"/>
      <c r="AK36" s="91"/>
      <c r="AL36" s="91"/>
      <c r="AM36" s="63">
        <v>84285620</v>
      </c>
      <c r="AN36" s="72">
        <f t="shared" si="7"/>
        <v>84285620</v>
      </c>
      <c r="AO36" s="102">
        <v>79669523.040000007</v>
      </c>
      <c r="AP36" s="100">
        <v>79669523.040000007</v>
      </c>
      <c r="AQ36" s="105">
        <f t="shared" si="6"/>
        <v>0</v>
      </c>
    </row>
    <row r="37" spans="3:53" ht="87" customHeight="1" thickBot="1" x14ac:dyDescent="0.25">
      <c r="C37" s="180" t="s">
        <v>38</v>
      </c>
      <c r="D37" s="226"/>
      <c r="E37" s="226"/>
      <c r="F37" s="226"/>
      <c r="G37" s="226"/>
      <c r="H37" s="226"/>
      <c r="I37" s="226"/>
      <c r="J37" s="226"/>
      <c r="K37" s="226"/>
      <c r="L37" s="226"/>
      <c r="M37" s="226"/>
      <c r="N37" s="226"/>
      <c r="O37" s="226"/>
      <c r="P37" s="226"/>
      <c r="Q37" s="226"/>
      <c r="R37" s="226"/>
      <c r="S37" s="226"/>
      <c r="T37" s="226"/>
      <c r="U37" s="226"/>
      <c r="V37" s="226"/>
      <c r="W37" s="226"/>
      <c r="X37" s="226"/>
      <c r="Y37" s="226"/>
      <c r="Z37" s="226"/>
      <c r="AA37" s="226"/>
      <c r="AB37" s="226"/>
      <c r="AC37" s="226"/>
      <c r="AD37" s="227"/>
      <c r="AE37" s="91"/>
      <c r="AF37" s="94"/>
      <c r="AG37" s="91"/>
      <c r="AH37" s="91"/>
      <c r="AI37" s="91"/>
      <c r="AJ37" s="91"/>
      <c r="AK37" s="91"/>
      <c r="AL37" s="91"/>
      <c r="AM37" s="63">
        <v>6255795.1100000003</v>
      </c>
      <c r="AN37" s="72">
        <f t="shared" si="7"/>
        <v>6255795.1100000003</v>
      </c>
      <c r="AO37" s="102">
        <f>1556240.99+4668722.95</f>
        <v>6224963.9400000004</v>
      </c>
      <c r="AP37" s="100">
        <f>AO37</f>
        <v>6224963.9400000004</v>
      </c>
      <c r="AQ37" s="105">
        <f t="shared" si="6"/>
        <v>0</v>
      </c>
      <c r="AT37" s="26"/>
    </row>
    <row r="38" spans="3:53" ht="31.5" customHeight="1" thickBot="1" x14ac:dyDescent="0.25">
      <c r="C38" s="162" t="s">
        <v>49</v>
      </c>
      <c r="D38" s="172"/>
      <c r="E38" s="172"/>
      <c r="F38" s="172"/>
      <c r="G38" s="172"/>
      <c r="H38" s="172"/>
      <c r="I38" s="172"/>
      <c r="J38" s="172"/>
      <c r="K38" s="172"/>
      <c r="L38" s="172"/>
      <c r="M38" s="172"/>
      <c r="N38" s="172"/>
      <c r="O38" s="172"/>
      <c r="P38" s="172"/>
      <c r="Q38" s="172"/>
      <c r="R38" s="172"/>
      <c r="S38" s="172"/>
      <c r="T38" s="172"/>
      <c r="U38" s="172"/>
      <c r="V38" s="172"/>
      <c r="W38" s="172"/>
      <c r="X38" s="172"/>
      <c r="Y38" s="172"/>
      <c r="Z38" s="172"/>
      <c r="AA38" s="172"/>
      <c r="AB38" s="172"/>
      <c r="AC38" s="172"/>
      <c r="AD38" s="172"/>
      <c r="AE38" s="91"/>
      <c r="AF38" s="94"/>
      <c r="AG38" s="91"/>
      <c r="AH38" s="91"/>
      <c r="AI38" s="91"/>
      <c r="AJ38" s="91"/>
      <c r="AK38" s="91"/>
      <c r="AL38" s="91"/>
      <c r="AM38" s="63">
        <v>131307260</v>
      </c>
      <c r="AN38" s="72">
        <f t="shared" si="7"/>
        <v>131307260</v>
      </c>
      <c r="AO38" s="115">
        <v>122451712.59</v>
      </c>
      <c r="AP38" s="106">
        <v>122451712.59</v>
      </c>
      <c r="AQ38" s="105">
        <f t="shared" si="6"/>
        <v>0</v>
      </c>
    </row>
    <row r="39" spans="3:53" ht="40.5" customHeight="1" thickBot="1" x14ac:dyDescent="0.25">
      <c r="C39" s="162" t="s">
        <v>24</v>
      </c>
      <c r="D39" s="172"/>
      <c r="E39" s="172"/>
      <c r="F39" s="172"/>
      <c r="G39" s="172"/>
      <c r="H39" s="172"/>
      <c r="I39" s="172"/>
      <c r="J39" s="172"/>
      <c r="K39" s="172"/>
      <c r="L39" s="172"/>
      <c r="M39" s="172"/>
      <c r="N39" s="172"/>
      <c r="O39" s="172"/>
      <c r="P39" s="172"/>
      <c r="Q39" s="172"/>
      <c r="R39" s="172"/>
      <c r="S39" s="172"/>
      <c r="T39" s="172"/>
      <c r="U39" s="172"/>
      <c r="V39" s="172"/>
      <c r="W39" s="172"/>
      <c r="X39" s="172"/>
      <c r="Y39" s="172"/>
      <c r="Z39" s="172"/>
      <c r="AA39" s="172"/>
      <c r="AB39" s="172"/>
      <c r="AC39" s="172"/>
      <c r="AD39" s="172"/>
      <c r="AE39" s="91"/>
      <c r="AF39" s="94"/>
      <c r="AG39" s="91"/>
      <c r="AH39" s="91"/>
      <c r="AI39" s="91"/>
      <c r="AJ39" s="91"/>
      <c r="AK39" s="91"/>
      <c r="AL39" s="91"/>
      <c r="AM39" s="63">
        <v>1343457970</v>
      </c>
      <c r="AN39" s="72">
        <f t="shared" si="7"/>
        <v>1343457970</v>
      </c>
      <c r="AO39" s="104">
        <f>1007523999.97+335933969.96</f>
        <v>1343457969.9300001</v>
      </c>
      <c r="AP39" s="104">
        <f>AO39</f>
        <v>1343457969.9300001</v>
      </c>
      <c r="AQ39" s="105">
        <f>AO39-AP39</f>
        <v>0</v>
      </c>
      <c r="BA39" t="s">
        <v>10</v>
      </c>
    </row>
    <row r="40" spans="3:53" ht="40.5" customHeight="1" thickBot="1" x14ac:dyDescent="0.25">
      <c r="C40" s="162" t="s">
        <v>46</v>
      </c>
      <c r="D40" s="163"/>
      <c r="E40" s="163"/>
      <c r="F40" s="163"/>
      <c r="G40" s="163"/>
      <c r="H40" s="163"/>
      <c r="I40" s="163"/>
      <c r="J40" s="163"/>
      <c r="K40" s="163"/>
      <c r="L40" s="163"/>
      <c r="M40" s="163"/>
      <c r="N40" s="163"/>
      <c r="O40" s="163"/>
      <c r="P40" s="163"/>
      <c r="Q40" s="163"/>
      <c r="R40" s="163"/>
      <c r="S40" s="163"/>
      <c r="T40" s="163"/>
      <c r="U40" s="163"/>
      <c r="V40" s="163"/>
      <c r="W40" s="163"/>
      <c r="X40" s="163"/>
      <c r="Y40" s="163"/>
      <c r="Z40" s="163"/>
      <c r="AA40" s="163"/>
      <c r="AB40" s="163"/>
      <c r="AC40" s="163"/>
      <c r="AD40" s="152"/>
      <c r="AE40" s="91"/>
      <c r="AF40" s="94"/>
      <c r="AG40" s="91"/>
      <c r="AH40" s="91"/>
      <c r="AI40" s="91"/>
      <c r="AJ40" s="91"/>
      <c r="AK40" s="91"/>
      <c r="AL40" s="91"/>
      <c r="AM40" s="63">
        <v>8293320</v>
      </c>
      <c r="AN40" s="72">
        <f t="shared" si="7"/>
        <v>8293320</v>
      </c>
      <c r="AO40" s="104">
        <v>8293315.54</v>
      </c>
      <c r="AP40" s="104">
        <v>8293315.54</v>
      </c>
      <c r="AQ40" s="105">
        <f t="shared" ref="AQ40:AQ44" si="8">AO40-AP40</f>
        <v>0</v>
      </c>
    </row>
    <row r="41" spans="3:53" ht="40.5" customHeight="1" thickBot="1" x14ac:dyDescent="0.25">
      <c r="C41" s="162" t="s">
        <v>47</v>
      </c>
      <c r="D41" s="163"/>
      <c r="E41" s="163"/>
      <c r="F41" s="163"/>
      <c r="G41" s="163"/>
      <c r="H41" s="163"/>
      <c r="I41" s="163"/>
      <c r="J41" s="163"/>
      <c r="K41" s="163"/>
      <c r="L41" s="163"/>
      <c r="M41" s="163"/>
      <c r="N41" s="163"/>
      <c r="O41" s="163"/>
      <c r="P41" s="163"/>
      <c r="Q41" s="163"/>
      <c r="R41" s="163"/>
      <c r="S41" s="163"/>
      <c r="T41" s="163"/>
      <c r="U41" s="163"/>
      <c r="V41" s="163"/>
      <c r="W41" s="163"/>
      <c r="X41" s="163"/>
      <c r="Y41" s="163"/>
      <c r="Z41" s="163"/>
      <c r="AA41" s="163"/>
      <c r="AB41" s="163"/>
      <c r="AC41" s="163"/>
      <c r="AD41" s="152"/>
      <c r="AE41" s="91"/>
      <c r="AF41" s="94"/>
      <c r="AG41" s="91"/>
      <c r="AH41" s="91"/>
      <c r="AI41" s="91"/>
      <c r="AJ41" s="91"/>
      <c r="AK41" s="91"/>
      <c r="AL41" s="91"/>
      <c r="AM41" s="63">
        <v>18449700</v>
      </c>
      <c r="AN41" s="72">
        <f t="shared" si="7"/>
        <v>18449700</v>
      </c>
      <c r="AO41" s="104">
        <v>18312782.100000001</v>
      </c>
      <c r="AP41" s="104">
        <v>18312782.100000001</v>
      </c>
      <c r="AQ41" s="105">
        <f t="shared" si="8"/>
        <v>0</v>
      </c>
    </row>
    <row r="42" spans="3:53" ht="40.5" customHeight="1" thickBot="1" x14ac:dyDescent="0.25">
      <c r="C42" s="180" t="s">
        <v>54</v>
      </c>
      <c r="D42" s="181"/>
      <c r="E42" s="181"/>
      <c r="F42" s="181"/>
      <c r="G42" s="181"/>
      <c r="H42" s="181"/>
      <c r="I42" s="181"/>
      <c r="J42" s="181"/>
      <c r="K42" s="181"/>
      <c r="L42" s="181"/>
      <c r="M42" s="181"/>
      <c r="N42" s="181"/>
      <c r="O42" s="181"/>
      <c r="P42" s="181"/>
      <c r="Q42" s="181"/>
      <c r="R42" s="181"/>
      <c r="S42" s="181"/>
      <c r="T42" s="181"/>
      <c r="U42" s="181"/>
      <c r="V42" s="181"/>
      <c r="W42" s="181"/>
      <c r="X42" s="181"/>
      <c r="Y42" s="181"/>
      <c r="Z42" s="181"/>
      <c r="AA42" s="181"/>
      <c r="AB42" s="181"/>
      <c r="AC42" s="181"/>
      <c r="AD42" s="154"/>
      <c r="AE42" s="91"/>
      <c r="AF42" s="94"/>
      <c r="AG42" s="91"/>
      <c r="AH42" s="91"/>
      <c r="AI42" s="91"/>
      <c r="AJ42" s="91"/>
      <c r="AK42" s="91"/>
      <c r="AL42" s="91"/>
      <c r="AM42" s="63">
        <v>254490</v>
      </c>
      <c r="AN42" s="72">
        <f t="shared" si="7"/>
        <v>254490</v>
      </c>
      <c r="AO42" s="104">
        <v>254481.81</v>
      </c>
      <c r="AP42" s="104">
        <v>254481.81</v>
      </c>
      <c r="AQ42" s="105">
        <f t="shared" si="8"/>
        <v>0</v>
      </c>
    </row>
    <row r="43" spans="3:53" ht="40.5" customHeight="1" thickBot="1" x14ac:dyDescent="0.25">
      <c r="C43" s="162" t="s">
        <v>53</v>
      </c>
      <c r="D43" s="163"/>
      <c r="E43" s="163"/>
      <c r="F43" s="163"/>
      <c r="G43" s="163"/>
      <c r="H43" s="163"/>
      <c r="I43" s="163"/>
      <c r="J43" s="163"/>
      <c r="K43" s="163"/>
      <c r="L43" s="163"/>
      <c r="M43" s="163"/>
      <c r="N43" s="163"/>
      <c r="O43" s="163"/>
      <c r="P43" s="163"/>
      <c r="Q43" s="163"/>
      <c r="R43" s="163"/>
      <c r="S43" s="163"/>
      <c r="T43" s="163"/>
      <c r="U43" s="163"/>
      <c r="V43" s="163"/>
      <c r="W43" s="163"/>
      <c r="X43" s="163"/>
      <c r="Y43" s="163"/>
      <c r="Z43" s="163"/>
      <c r="AA43" s="163"/>
      <c r="AB43" s="163"/>
      <c r="AC43" s="163"/>
      <c r="AD43" s="153"/>
      <c r="AE43" s="91"/>
      <c r="AF43" s="94"/>
      <c r="AG43" s="91"/>
      <c r="AH43" s="91"/>
      <c r="AI43" s="91"/>
      <c r="AJ43" s="91"/>
      <c r="AK43" s="91"/>
      <c r="AL43" s="91"/>
      <c r="AM43" s="63">
        <v>2000000</v>
      </c>
      <c r="AN43" s="72">
        <f t="shared" si="7"/>
        <v>2000000</v>
      </c>
      <c r="AO43" s="104">
        <v>1997635.98</v>
      </c>
      <c r="AP43" s="104">
        <v>1997635.98</v>
      </c>
      <c r="AQ43" s="105">
        <f t="shared" si="8"/>
        <v>0</v>
      </c>
    </row>
    <row r="44" spans="3:53" ht="40.5" customHeight="1" thickBot="1" x14ac:dyDescent="0.25">
      <c r="C44" s="162" t="s">
        <v>59</v>
      </c>
      <c r="D44" s="163"/>
      <c r="E44" s="163"/>
      <c r="F44" s="163"/>
      <c r="G44" s="163"/>
      <c r="H44" s="163"/>
      <c r="I44" s="163"/>
      <c r="J44" s="163"/>
      <c r="K44" s="163"/>
      <c r="L44" s="163"/>
      <c r="M44" s="163"/>
      <c r="N44" s="163"/>
      <c r="O44" s="163"/>
      <c r="P44" s="163"/>
      <c r="Q44" s="163"/>
      <c r="R44" s="163"/>
      <c r="S44" s="163"/>
      <c r="T44" s="163"/>
      <c r="U44" s="163"/>
      <c r="V44" s="163"/>
      <c r="W44" s="163"/>
      <c r="X44" s="163"/>
      <c r="Y44" s="163"/>
      <c r="Z44" s="163"/>
      <c r="AA44" s="163"/>
      <c r="AB44" s="163"/>
      <c r="AC44" s="163"/>
      <c r="AD44" s="159"/>
      <c r="AE44" s="91"/>
      <c r="AF44" s="94"/>
      <c r="AG44" s="91"/>
      <c r="AH44" s="91"/>
      <c r="AI44" s="91"/>
      <c r="AJ44" s="91"/>
      <c r="AK44" s="91"/>
      <c r="AL44" s="91"/>
      <c r="AM44" s="63">
        <v>1679000</v>
      </c>
      <c r="AN44" s="72">
        <f t="shared" si="7"/>
        <v>1679000</v>
      </c>
      <c r="AO44" s="104">
        <v>1679000</v>
      </c>
      <c r="AP44" s="104">
        <v>1679000</v>
      </c>
      <c r="AQ44" s="105">
        <f t="shared" si="8"/>
        <v>0</v>
      </c>
    </row>
    <row r="45" spans="3:53" ht="40.5" customHeight="1" thickBot="1" x14ac:dyDescent="0.25">
      <c r="C45" s="173" t="s">
        <v>41</v>
      </c>
      <c r="D45" s="174"/>
      <c r="E45" s="174"/>
      <c r="F45" s="174"/>
      <c r="G45" s="174"/>
      <c r="H45" s="174"/>
      <c r="I45" s="174"/>
      <c r="J45" s="174"/>
      <c r="K45" s="174"/>
      <c r="L45" s="174"/>
      <c r="M45" s="174"/>
      <c r="N45" s="174"/>
      <c r="O45" s="174"/>
      <c r="P45" s="174"/>
      <c r="Q45" s="174"/>
      <c r="R45" s="174"/>
      <c r="S45" s="174"/>
      <c r="T45" s="174"/>
      <c r="U45" s="174"/>
      <c r="V45" s="174"/>
      <c r="W45" s="174"/>
      <c r="X45" s="174"/>
      <c r="Y45" s="174"/>
      <c r="Z45" s="174"/>
      <c r="AA45" s="174"/>
      <c r="AB45" s="174"/>
      <c r="AC45" s="174"/>
      <c r="AD45" s="142"/>
      <c r="AE45" s="147"/>
      <c r="AF45" s="148"/>
      <c r="AG45" s="147"/>
      <c r="AH45" s="147"/>
      <c r="AI45" s="147"/>
      <c r="AJ45" s="147"/>
      <c r="AK45" s="147"/>
      <c r="AL45" s="147"/>
      <c r="AM45" s="68">
        <f>AM46+AM47+AM48+AM49+AM50</f>
        <v>70516860</v>
      </c>
      <c r="AN45" s="68">
        <f>AN46+AN47+AN48+AN49+AN50</f>
        <v>66597620</v>
      </c>
      <c r="AO45" s="68">
        <f t="shared" ref="AO45:AQ45" si="9">AO46+AO47+AO48+AO49+AO50</f>
        <v>53467228.049999997</v>
      </c>
      <c r="AP45" s="68">
        <f t="shared" si="9"/>
        <v>53369574.849999994</v>
      </c>
      <c r="AQ45" s="68">
        <f t="shared" si="9"/>
        <v>97653.199999999953</v>
      </c>
    </row>
    <row r="46" spans="3:53" ht="40.5" customHeight="1" thickBot="1" x14ac:dyDescent="0.25">
      <c r="C46" s="175" t="s">
        <v>50</v>
      </c>
      <c r="D46" s="176"/>
      <c r="E46" s="176"/>
      <c r="F46" s="176"/>
      <c r="G46" s="176"/>
      <c r="H46" s="176"/>
      <c r="I46" s="176"/>
      <c r="J46" s="176"/>
      <c r="K46" s="176"/>
      <c r="L46" s="176"/>
      <c r="M46" s="176"/>
      <c r="N46" s="176"/>
      <c r="O46" s="176"/>
      <c r="P46" s="176"/>
      <c r="Q46" s="176"/>
      <c r="R46" s="176"/>
      <c r="S46" s="176"/>
      <c r="T46" s="176"/>
      <c r="U46" s="176"/>
      <c r="V46" s="176"/>
      <c r="W46" s="176"/>
      <c r="X46" s="176"/>
      <c r="Y46" s="176"/>
      <c r="Z46" s="176"/>
      <c r="AA46" s="176"/>
      <c r="AB46" s="176"/>
      <c r="AC46" s="176"/>
      <c r="AD46" s="144"/>
      <c r="AE46" s="145"/>
      <c r="AF46" s="146"/>
      <c r="AG46" s="145"/>
      <c r="AH46" s="145"/>
      <c r="AI46" s="145"/>
      <c r="AJ46" s="145"/>
      <c r="AK46" s="145"/>
      <c r="AL46" s="145"/>
      <c r="AM46" s="231">
        <v>53303540</v>
      </c>
      <c r="AN46" s="231">
        <v>49384300</v>
      </c>
      <c r="AO46" s="116">
        <v>36876303.049999997</v>
      </c>
      <c r="AP46" s="116">
        <f>AO46</f>
        <v>36876303.049999997</v>
      </c>
      <c r="AQ46" s="116">
        <v>0</v>
      </c>
    </row>
    <row r="47" spans="3:53" ht="81.75" customHeight="1" thickBot="1" x14ac:dyDescent="0.25">
      <c r="C47" s="162" t="s">
        <v>44</v>
      </c>
      <c r="D47" s="163"/>
      <c r="E47" s="163"/>
      <c r="F47" s="163"/>
      <c r="G47" s="163"/>
      <c r="H47" s="163"/>
      <c r="I47" s="163"/>
      <c r="J47" s="163"/>
      <c r="K47" s="163"/>
      <c r="L47" s="163"/>
      <c r="M47" s="163"/>
      <c r="N47" s="163"/>
      <c r="O47" s="163"/>
      <c r="P47" s="163"/>
      <c r="Q47" s="163"/>
      <c r="R47" s="163"/>
      <c r="S47" s="163"/>
      <c r="T47" s="163"/>
      <c r="U47" s="163"/>
      <c r="V47" s="163"/>
      <c r="W47" s="163"/>
      <c r="X47" s="163"/>
      <c r="Y47" s="163"/>
      <c r="Z47" s="163"/>
      <c r="AA47" s="163"/>
      <c r="AB47" s="163"/>
      <c r="AC47" s="163"/>
      <c r="AD47" s="139"/>
      <c r="AE47" s="140"/>
      <c r="AF47" s="141"/>
      <c r="AG47" s="140"/>
      <c r="AH47" s="140"/>
      <c r="AI47" s="140"/>
      <c r="AJ47" s="140"/>
      <c r="AK47" s="140"/>
      <c r="AL47" s="140"/>
      <c r="AM47" s="231">
        <v>1460000</v>
      </c>
      <c r="AN47" s="231">
        <f>AM47</f>
        <v>1460000</v>
      </c>
      <c r="AO47" s="116">
        <v>837605</v>
      </c>
      <c r="AP47" s="116">
        <v>837605</v>
      </c>
      <c r="AQ47" s="107">
        <f>AO47-AP47</f>
        <v>0</v>
      </c>
      <c r="AT47" s="26"/>
    </row>
    <row r="48" spans="3:53" ht="54" customHeight="1" thickBot="1" x14ac:dyDescent="0.25">
      <c r="C48" s="162" t="s">
        <v>45</v>
      </c>
      <c r="D48" s="163"/>
      <c r="E48" s="163"/>
      <c r="F48" s="163"/>
      <c r="G48" s="163"/>
      <c r="H48" s="163"/>
      <c r="I48" s="163"/>
      <c r="J48" s="163"/>
      <c r="K48" s="163"/>
      <c r="L48" s="163"/>
      <c r="M48" s="163"/>
      <c r="N48" s="163"/>
      <c r="O48" s="163"/>
      <c r="P48" s="163"/>
      <c r="Q48" s="163"/>
      <c r="R48" s="163"/>
      <c r="S48" s="163"/>
      <c r="T48" s="163"/>
      <c r="U48" s="163"/>
      <c r="V48" s="163"/>
      <c r="W48" s="163"/>
      <c r="X48" s="163"/>
      <c r="Y48" s="163"/>
      <c r="Z48" s="163"/>
      <c r="AA48" s="163"/>
      <c r="AB48" s="163"/>
      <c r="AC48" s="163"/>
      <c r="AD48" s="151"/>
      <c r="AE48" s="140"/>
      <c r="AF48" s="141"/>
      <c r="AG48" s="140"/>
      <c r="AH48" s="140"/>
      <c r="AI48" s="140"/>
      <c r="AJ48" s="140"/>
      <c r="AK48" s="140"/>
      <c r="AL48" s="140"/>
      <c r="AM48" s="231">
        <v>1212160</v>
      </c>
      <c r="AN48" s="231">
        <f t="shared" ref="AN48:AN50" si="10">AM48</f>
        <v>1212160</v>
      </c>
      <c r="AO48" s="116">
        <v>1212160</v>
      </c>
      <c r="AP48" s="116">
        <v>1114506.8</v>
      </c>
      <c r="AQ48" s="107">
        <f>AO48-AP48</f>
        <v>97653.199999999953</v>
      </c>
    </row>
    <row r="49" spans="3:43" ht="134.25" customHeight="1" thickBot="1" x14ac:dyDescent="0.25">
      <c r="C49" s="162" t="s">
        <v>55</v>
      </c>
      <c r="D49" s="163"/>
      <c r="E49" s="163"/>
      <c r="F49" s="163"/>
      <c r="G49" s="163"/>
      <c r="H49" s="163"/>
      <c r="I49" s="163"/>
      <c r="J49" s="163"/>
      <c r="K49" s="163"/>
      <c r="L49" s="163"/>
      <c r="M49" s="163"/>
      <c r="N49" s="163"/>
      <c r="O49" s="163"/>
      <c r="P49" s="163"/>
      <c r="Q49" s="163"/>
      <c r="R49" s="163"/>
      <c r="S49" s="163"/>
      <c r="T49" s="163"/>
      <c r="U49" s="163"/>
      <c r="V49" s="163"/>
      <c r="W49" s="163"/>
      <c r="X49" s="163"/>
      <c r="Y49" s="163"/>
      <c r="Z49" s="163"/>
      <c r="AA49" s="163"/>
      <c r="AB49" s="163"/>
      <c r="AC49" s="163"/>
      <c r="AD49" s="155"/>
      <c r="AE49" s="140"/>
      <c r="AF49" s="141"/>
      <c r="AG49" s="140"/>
      <c r="AH49" s="140"/>
      <c r="AI49" s="140"/>
      <c r="AJ49" s="140"/>
      <c r="AK49" s="140"/>
      <c r="AL49" s="140"/>
      <c r="AM49" s="231">
        <v>104160</v>
      </c>
      <c r="AN49" s="231">
        <f t="shared" si="10"/>
        <v>104160</v>
      </c>
      <c r="AO49" s="116">
        <v>104160</v>
      </c>
      <c r="AP49" s="116">
        <v>104160</v>
      </c>
      <c r="AQ49" s="107">
        <v>0</v>
      </c>
    </row>
    <row r="50" spans="3:43" ht="59.25" customHeight="1" thickBot="1" x14ac:dyDescent="0.25">
      <c r="C50" s="162" t="s">
        <v>58</v>
      </c>
      <c r="D50" s="163"/>
      <c r="E50" s="163"/>
      <c r="F50" s="163"/>
      <c r="G50" s="163"/>
      <c r="H50" s="163"/>
      <c r="I50" s="163"/>
      <c r="J50" s="163"/>
      <c r="K50" s="163"/>
      <c r="L50" s="163"/>
      <c r="M50" s="163"/>
      <c r="N50" s="163"/>
      <c r="O50" s="163"/>
      <c r="P50" s="163"/>
      <c r="Q50" s="163"/>
      <c r="R50" s="163"/>
      <c r="S50" s="163"/>
      <c r="T50" s="163"/>
      <c r="U50" s="163"/>
      <c r="V50" s="163"/>
      <c r="W50" s="163"/>
      <c r="X50" s="163"/>
      <c r="Y50" s="163"/>
      <c r="Z50" s="163"/>
      <c r="AA50" s="163"/>
      <c r="AB50" s="163"/>
      <c r="AC50" s="163"/>
      <c r="AD50" s="156"/>
      <c r="AE50" s="140"/>
      <c r="AF50" s="141"/>
      <c r="AG50" s="140"/>
      <c r="AH50" s="140"/>
      <c r="AI50" s="140"/>
      <c r="AJ50" s="140"/>
      <c r="AK50" s="140"/>
      <c r="AL50" s="140"/>
      <c r="AM50" s="231">
        <v>14437000</v>
      </c>
      <c r="AN50" s="231">
        <f t="shared" si="10"/>
        <v>14437000</v>
      </c>
      <c r="AO50" s="116">
        <v>14437000</v>
      </c>
      <c r="AP50" s="116">
        <v>14437000</v>
      </c>
      <c r="AQ50" s="107">
        <v>0</v>
      </c>
    </row>
    <row r="51" spans="3:43" ht="54.75" customHeight="1" thickBot="1" x14ac:dyDescent="0.25">
      <c r="C51" s="177" t="s">
        <v>29</v>
      </c>
      <c r="D51" s="178"/>
      <c r="E51" s="178"/>
      <c r="F51" s="178"/>
      <c r="G51" s="178"/>
      <c r="H51" s="178"/>
      <c r="I51" s="178"/>
      <c r="J51" s="178"/>
      <c r="K51" s="178"/>
      <c r="L51" s="178"/>
      <c r="M51" s="178"/>
      <c r="N51" s="178"/>
      <c r="O51" s="178"/>
      <c r="P51" s="178"/>
      <c r="Q51" s="178"/>
      <c r="R51" s="178"/>
      <c r="S51" s="178"/>
      <c r="T51" s="178"/>
      <c r="U51" s="178"/>
      <c r="V51" s="178"/>
      <c r="W51" s="178"/>
      <c r="X51" s="178"/>
      <c r="Y51" s="178"/>
      <c r="Z51" s="178"/>
      <c r="AA51" s="178"/>
      <c r="AB51" s="178"/>
      <c r="AC51" s="178"/>
      <c r="AD51" s="179"/>
      <c r="AE51" s="95"/>
      <c r="AF51" s="96" t="e">
        <f t="shared" ref="AF51:AL51" si="11">AF5+AF24</f>
        <v>#REF!</v>
      </c>
      <c r="AG51" s="97" t="e">
        <f t="shared" si="11"/>
        <v>#REF!</v>
      </c>
      <c r="AH51" s="96" t="e">
        <f t="shared" si="11"/>
        <v>#REF!</v>
      </c>
      <c r="AI51" s="96" t="e">
        <f t="shared" si="11"/>
        <v>#REF!</v>
      </c>
      <c r="AJ51" s="96" t="e">
        <f t="shared" si="11"/>
        <v>#REF!</v>
      </c>
      <c r="AK51" s="96" t="e">
        <f t="shared" si="11"/>
        <v>#REF!</v>
      </c>
      <c r="AL51" s="98" t="e">
        <f t="shared" si="11"/>
        <v>#REF!</v>
      </c>
      <c r="AM51" s="99">
        <f>AM5+AM24+AM45</f>
        <v>3229955516.8899999</v>
      </c>
      <c r="AN51" s="99">
        <f>AN45+AN24+AN5</f>
        <v>3226036276.8899999</v>
      </c>
      <c r="AO51" s="99">
        <f t="shared" ref="AO51:AQ51" si="12">AO5+AO24+AO45</f>
        <v>3189465308.4300003</v>
      </c>
      <c r="AP51" s="99">
        <f t="shared" si="12"/>
        <v>3186810209.4299998</v>
      </c>
      <c r="AQ51" s="99">
        <f t="shared" si="12"/>
        <v>2655098.9999999981</v>
      </c>
    </row>
    <row r="52" spans="3:43" ht="96.75" customHeight="1" x14ac:dyDescent="0.4">
      <c r="D52" s="32"/>
      <c r="E52" s="32"/>
      <c r="F52" s="32"/>
      <c r="G52" s="32"/>
      <c r="H52" s="32"/>
      <c r="I52" s="32"/>
      <c r="J52" s="32"/>
      <c r="K52" s="32"/>
      <c r="L52" s="32"/>
      <c r="M52" s="32"/>
      <c r="N52" s="32"/>
      <c r="O52" s="32"/>
      <c r="P52" s="32"/>
      <c r="Q52" s="32"/>
      <c r="R52" s="32"/>
      <c r="S52" s="32"/>
      <c r="T52" s="32"/>
      <c r="U52" s="32"/>
      <c r="V52" s="32"/>
      <c r="W52" s="32"/>
      <c r="X52" s="32"/>
      <c r="Y52" s="32"/>
      <c r="Z52" s="32" t="s">
        <v>51</v>
      </c>
      <c r="AA52" s="32"/>
      <c r="AB52" s="32"/>
      <c r="AC52" s="158"/>
      <c r="AD52" s="32"/>
      <c r="AE52" s="32"/>
      <c r="AF52" s="32"/>
      <c r="AG52" s="32"/>
      <c r="AH52" s="32"/>
      <c r="AI52" s="32"/>
      <c r="AJ52" s="32"/>
      <c r="AK52" s="32"/>
      <c r="AL52" s="32"/>
      <c r="AM52" s="124"/>
      <c r="AN52" s="228"/>
      <c r="AP52" s="36" t="s">
        <v>52</v>
      </c>
      <c r="AQ52" s="47"/>
    </row>
    <row r="53" spans="3:43" ht="81.75" customHeight="1" x14ac:dyDescent="0.4">
      <c r="D53" s="29"/>
      <c r="E53" s="29"/>
      <c r="F53" s="29"/>
      <c r="G53" s="29"/>
      <c r="H53" s="29"/>
      <c r="I53" s="29"/>
      <c r="J53" s="29"/>
      <c r="K53" s="29"/>
      <c r="L53" s="29"/>
      <c r="M53" s="29"/>
      <c r="N53" s="29"/>
      <c r="O53" s="29"/>
      <c r="P53" s="29"/>
      <c r="Q53" s="29"/>
      <c r="R53" s="29"/>
      <c r="S53" s="29"/>
      <c r="T53" s="29"/>
      <c r="U53" s="29"/>
      <c r="V53" s="29"/>
      <c r="W53" s="29"/>
      <c r="X53" s="29"/>
      <c r="Y53" s="29"/>
      <c r="Z53" s="29" t="s">
        <v>7</v>
      </c>
      <c r="AA53" s="29"/>
      <c r="AB53" s="28"/>
      <c r="AD53" s="30"/>
      <c r="AE53" s="30"/>
      <c r="AF53" s="30"/>
      <c r="AG53" s="30"/>
      <c r="AH53" s="30"/>
      <c r="AI53" s="30"/>
      <c r="AJ53" s="30"/>
      <c r="AK53" s="30"/>
      <c r="AL53" s="30"/>
      <c r="AM53" s="157"/>
      <c r="AN53" s="157"/>
      <c r="AP53" s="30" t="s">
        <v>9</v>
      </c>
      <c r="AQ53" s="33"/>
    </row>
    <row r="54" spans="3:43" ht="77.25" customHeight="1" x14ac:dyDescent="0.4">
      <c r="D54" s="31"/>
      <c r="E54" s="31"/>
      <c r="F54" s="31"/>
      <c r="G54" s="31"/>
      <c r="H54" s="31"/>
      <c r="I54" s="31"/>
      <c r="J54" s="31"/>
      <c r="K54" s="31"/>
      <c r="L54" s="31"/>
      <c r="M54" s="31"/>
      <c r="N54" s="31"/>
      <c r="O54" s="31"/>
      <c r="P54" s="31"/>
      <c r="Q54" s="31"/>
      <c r="R54" s="31"/>
      <c r="S54" s="31"/>
      <c r="T54" s="31"/>
      <c r="U54" s="31"/>
      <c r="V54" s="31"/>
      <c r="W54" s="31"/>
      <c r="X54" s="31"/>
      <c r="Y54" s="31"/>
      <c r="Z54" s="171" t="s">
        <v>56</v>
      </c>
      <c r="AA54" s="171"/>
      <c r="AB54" s="171"/>
      <c r="AC54" s="31"/>
      <c r="AD54" s="31"/>
      <c r="AE54" s="31"/>
      <c r="AF54" s="31"/>
      <c r="AG54" s="31"/>
      <c r="AH54" s="31"/>
      <c r="AI54" s="31"/>
      <c r="AJ54" s="31"/>
      <c r="AK54" s="31"/>
      <c r="AL54" s="31"/>
      <c r="AM54" s="31"/>
      <c r="AN54" s="31"/>
      <c r="AP54" s="31" t="s">
        <v>57</v>
      </c>
      <c r="AQ54" s="34"/>
    </row>
    <row r="55" spans="3:43" ht="73.5" customHeight="1" x14ac:dyDescent="0.2">
      <c r="C55" s="170"/>
      <c r="D55" s="170"/>
      <c r="E55" s="170"/>
      <c r="F55" s="170"/>
      <c r="G55" s="170"/>
      <c r="H55" s="170"/>
      <c r="I55" s="170"/>
      <c r="J55" s="170"/>
      <c r="K55" s="170"/>
      <c r="L55" s="170"/>
      <c r="M55" s="170"/>
      <c r="N55" s="170"/>
      <c r="O55" s="170"/>
      <c r="P55" s="170"/>
      <c r="Q55" s="170"/>
      <c r="R55" s="170"/>
      <c r="S55" s="170"/>
      <c r="T55" s="170"/>
      <c r="U55" s="170"/>
      <c r="V55" s="170"/>
      <c r="W55" s="170"/>
      <c r="X55" s="170"/>
      <c r="Y55" s="170"/>
      <c r="Z55" s="170"/>
      <c r="AA55" s="170"/>
      <c r="AB55" s="170"/>
      <c r="AC55" s="170"/>
      <c r="AD55" s="170"/>
      <c r="AE55" s="44"/>
      <c r="AF55" s="11"/>
      <c r="AO55" s="37"/>
      <c r="AQ55" s="35"/>
    </row>
    <row r="56" spans="3:43" ht="208.5" customHeight="1" x14ac:dyDescent="0.5">
      <c r="C56" s="164"/>
      <c r="D56" s="164"/>
      <c r="E56" s="164"/>
      <c r="F56" s="164"/>
      <c r="G56" s="164"/>
      <c r="H56" s="164"/>
      <c r="I56" s="164"/>
      <c r="J56" s="164"/>
      <c r="K56" s="164"/>
      <c r="L56" s="164"/>
      <c r="M56" s="164"/>
      <c r="N56" s="164"/>
      <c r="O56" s="164"/>
      <c r="P56" s="164"/>
      <c r="Q56" s="164"/>
      <c r="R56" s="164"/>
      <c r="S56" s="164"/>
      <c r="T56" s="164"/>
      <c r="U56" s="164"/>
      <c r="V56" s="164"/>
      <c r="W56" s="164"/>
      <c r="X56" s="164"/>
      <c r="Y56" s="164"/>
      <c r="Z56" s="164"/>
      <c r="AA56" s="164"/>
      <c r="AB56" s="164"/>
      <c r="AC56" s="164"/>
      <c r="AD56" s="164"/>
      <c r="AE56" s="45"/>
      <c r="AF56" s="8"/>
      <c r="AO56" s="37"/>
      <c r="AQ56" s="35"/>
    </row>
    <row r="57" spans="3:43" ht="84" customHeight="1" x14ac:dyDescent="0.5">
      <c r="C57" s="43"/>
      <c r="D57" s="44"/>
      <c r="E57" s="44"/>
      <c r="F57" s="44"/>
      <c r="G57" s="44"/>
      <c r="H57" s="44"/>
      <c r="I57" s="44"/>
      <c r="J57" s="44"/>
      <c r="K57" s="44"/>
      <c r="L57" s="44"/>
      <c r="M57" s="44"/>
      <c r="N57" s="44"/>
      <c r="O57" s="44"/>
      <c r="P57" s="44"/>
      <c r="Q57" s="44"/>
      <c r="R57" s="44"/>
      <c r="S57" s="44"/>
      <c r="T57" s="44"/>
      <c r="U57" s="44"/>
      <c r="V57" s="44"/>
      <c r="W57" s="44"/>
      <c r="X57" s="44"/>
      <c r="Y57" s="44"/>
      <c r="Z57" s="44"/>
      <c r="AA57" s="44"/>
      <c r="AB57" s="44"/>
      <c r="AC57" s="44"/>
      <c r="AD57" s="44"/>
      <c r="AE57" s="45"/>
      <c r="AF57" s="8"/>
      <c r="AM57" s="46" t="s">
        <v>3</v>
      </c>
      <c r="AQ57" s="35"/>
    </row>
    <row r="58" spans="3:43" ht="108.75" customHeight="1" x14ac:dyDescent="0.2">
      <c r="C58" s="222"/>
      <c r="D58" s="222"/>
      <c r="E58" s="222"/>
      <c r="F58" s="222"/>
      <c r="G58" s="222"/>
      <c r="H58" s="222"/>
      <c r="I58" s="222"/>
      <c r="J58" s="222"/>
      <c r="K58" s="222"/>
      <c r="L58" s="222"/>
      <c r="M58" s="222"/>
      <c r="N58" s="222"/>
      <c r="O58" s="222"/>
      <c r="P58" s="222"/>
      <c r="Q58" s="222"/>
      <c r="R58" s="222"/>
      <c r="S58" s="222"/>
      <c r="T58" s="222"/>
      <c r="U58" s="222"/>
      <c r="V58" s="222"/>
      <c r="W58" s="222"/>
      <c r="X58" s="222"/>
      <c r="Y58" s="222"/>
      <c r="Z58" s="222"/>
      <c r="AA58" s="222"/>
      <c r="AB58" s="222"/>
      <c r="AC58" s="222"/>
      <c r="AD58" s="222"/>
      <c r="AE58" s="4"/>
      <c r="AF58" s="10"/>
      <c r="AQ58" s="35"/>
    </row>
    <row r="59" spans="3:43" ht="37.5" hidden="1" customHeight="1" x14ac:dyDescent="0.2">
      <c r="C59" s="170"/>
      <c r="D59" s="170"/>
      <c r="E59" s="170"/>
      <c r="F59" s="170"/>
      <c r="G59" s="170"/>
      <c r="H59" s="170"/>
      <c r="I59" s="170"/>
      <c r="J59" s="170"/>
      <c r="K59" s="170"/>
      <c r="L59" s="170"/>
      <c r="M59" s="170"/>
      <c r="N59" s="170"/>
      <c r="O59" s="170"/>
      <c r="P59" s="170"/>
      <c r="Q59" s="170"/>
      <c r="R59" s="170"/>
      <c r="S59" s="170"/>
      <c r="T59" s="170"/>
      <c r="U59" s="170"/>
      <c r="V59" s="170"/>
      <c r="W59" s="170"/>
      <c r="X59" s="170"/>
      <c r="Y59" s="170"/>
      <c r="Z59" s="170"/>
      <c r="AA59" s="170"/>
      <c r="AB59" s="170"/>
      <c r="AC59" s="170"/>
      <c r="AD59" s="170"/>
      <c r="AE59" s="4"/>
      <c r="AF59" s="9"/>
      <c r="AQ59" s="35"/>
    </row>
    <row r="60" spans="3:43" ht="37.5" hidden="1" customHeight="1" x14ac:dyDescent="0.2">
      <c r="C60" s="221"/>
      <c r="D60" s="221"/>
      <c r="E60" s="221"/>
      <c r="F60" s="221"/>
      <c r="G60" s="221"/>
      <c r="H60" s="221"/>
      <c r="I60" s="221"/>
      <c r="J60" s="221"/>
      <c r="K60" s="221"/>
      <c r="L60" s="221"/>
      <c r="M60" s="221"/>
      <c r="N60" s="221"/>
      <c r="O60" s="221"/>
      <c r="P60" s="221"/>
      <c r="Q60" s="221"/>
      <c r="R60" s="221"/>
      <c r="S60" s="221"/>
      <c r="T60" s="221"/>
      <c r="U60" s="221"/>
      <c r="V60" s="221"/>
      <c r="W60" s="221"/>
      <c r="X60" s="221"/>
      <c r="Y60" s="221"/>
      <c r="Z60" s="221"/>
      <c r="AA60" s="221"/>
      <c r="AB60" s="221"/>
      <c r="AC60" s="221"/>
      <c r="AD60" s="221"/>
      <c r="AE60" s="6"/>
      <c r="AF60" s="8"/>
      <c r="AQ60" s="35"/>
    </row>
    <row r="61" spans="3:43" ht="12.75" hidden="1" customHeight="1" x14ac:dyDescent="0.2"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  <c r="AA61" s="4"/>
      <c r="AB61" s="4"/>
      <c r="AC61" s="4"/>
      <c r="AD61" s="4"/>
      <c r="AE61" s="4"/>
      <c r="AF61" s="9"/>
      <c r="AQ61" s="35"/>
    </row>
    <row r="62" spans="3:43" ht="12.75" hidden="1" customHeight="1" x14ac:dyDescent="0.2"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  <c r="AA62" s="4"/>
      <c r="AB62" s="4"/>
      <c r="AC62" s="4"/>
      <c r="AD62" s="4"/>
      <c r="AE62" s="4"/>
      <c r="AF62" s="9"/>
      <c r="AQ62" s="35"/>
    </row>
    <row r="63" spans="3:43" ht="193.5" customHeight="1" x14ac:dyDescent="0.2"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  <c r="AB63" s="4"/>
      <c r="AC63" s="4"/>
      <c r="AD63" s="4"/>
      <c r="AE63" s="4"/>
      <c r="AF63" s="9"/>
      <c r="AQ63" s="35"/>
    </row>
    <row r="64" spans="3:43" ht="53.25" customHeight="1" x14ac:dyDescent="0.2"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  <c r="AA64" s="4"/>
      <c r="AB64" s="4"/>
      <c r="AC64" s="4"/>
      <c r="AD64" s="4"/>
      <c r="AE64" s="4"/>
      <c r="AF64" s="9"/>
      <c r="AQ64" s="35"/>
    </row>
    <row r="65" spans="3:43" ht="126.75" customHeight="1" x14ac:dyDescent="0.2">
      <c r="C65" s="161"/>
      <c r="D65" s="161"/>
      <c r="E65" s="161"/>
      <c r="F65" s="161"/>
      <c r="G65" s="161"/>
      <c r="H65" s="161"/>
      <c r="I65" s="161"/>
      <c r="J65" s="161"/>
      <c r="K65" s="161"/>
      <c r="L65" s="161"/>
      <c r="M65" s="161"/>
      <c r="N65" s="161"/>
      <c r="O65" s="161"/>
      <c r="P65" s="161"/>
      <c r="Q65" s="161"/>
      <c r="R65" s="161"/>
      <c r="S65" s="161"/>
      <c r="T65" s="161"/>
      <c r="U65" s="161"/>
      <c r="V65" s="161"/>
      <c r="W65" s="161"/>
      <c r="X65" s="161"/>
      <c r="Y65" s="161"/>
      <c r="Z65" s="161"/>
      <c r="AA65" s="161"/>
      <c r="AB65" s="161"/>
      <c r="AC65" s="161"/>
      <c r="AD65" s="161"/>
      <c r="AE65" s="5"/>
      <c r="AF65" s="7"/>
      <c r="AQ65" s="35"/>
    </row>
    <row r="66" spans="3:43" ht="68.25" customHeight="1" x14ac:dyDescent="0.2">
      <c r="C66" s="166"/>
      <c r="D66" s="166"/>
      <c r="E66" s="166"/>
      <c r="F66" s="166"/>
      <c r="G66" s="166"/>
      <c r="H66" s="166"/>
      <c r="I66" s="166"/>
      <c r="J66" s="166"/>
      <c r="K66" s="166"/>
      <c r="L66" s="166"/>
      <c r="M66" s="166"/>
      <c r="N66" s="166"/>
      <c r="O66" s="166"/>
      <c r="P66" s="166"/>
      <c r="Q66" s="166"/>
      <c r="R66" s="166"/>
      <c r="S66" s="166"/>
      <c r="T66" s="166"/>
      <c r="U66" s="166"/>
      <c r="V66" s="166"/>
      <c r="W66" s="166"/>
      <c r="X66" s="166"/>
      <c r="Y66" s="166"/>
      <c r="Z66" s="166"/>
      <c r="AA66" s="166"/>
      <c r="AB66" s="166"/>
      <c r="AC66" s="166"/>
      <c r="AD66" s="166"/>
      <c r="AE66" s="4"/>
      <c r="AF66" s="12"/>
      <c r="AQ66" s="35"/>
    </row>
    <row r="67" spans="3:43" ht="80.25" customHeight="1" x14ac:dyDescent="0.2">
      <c r="C67" s="165"/>
      <c r="D67" s="165"/>
      <c r="E67" s="165"/>
      <c r="F67" s="165"/>
      <c r="G67" s="165"/>
      <c r="H67" s="165"/>
      <c r="I67" s="165"/>
      <c r="J67" s="165"/>
      <c r="K67" s="165"/>
      <c r="L67" s="165"/>
      <c r="M67" s="165"/>
      <c r="N67" s="165"/>
      <c r="O67" s="165"/>
      <c r="P67" s="165"/>
      <c r="Q67" s="165"/>
      <c r="R67" s="165"/>
      <c r="S67" s="165"/>
      <c r="T67" s="165"/>
      <c r="U67" s="165"/>
      <c r="V67" s="165"/>
      <c r="W67" s="165"/>
      <c r="X67" s="165"/>
      <c r="Y67" s="165"/>
      <c r="Z67" s="165"/>
      <c r="AA67" s="165"/>
      <c r="AB67" s="165"/>
      <c r="AC67" s="165"/>
      <c r="AD67" s="165"/>
      <c r="AE67" s="4"/>
      <c r="AF67" s="10"/>
      <c r="AQ67" s="35"/>
    </row>
    <row r="68" spans="3:43" ht="158.25" customHeight="1" x14ac:dyDescent="0.2">
      <c r="C68" s="164"/>
      <c r="D68" s="164"/>
      <c r="E68" s="164"/>
      <c r="F68" s="164"/>
      <c r="G68" s="164"/>
      <c r="H68" s="164"/>
      <c r="I68" s="164"/>
      <c r="J68" s="164"/>
      <c r="K68" s="164"/>
      <c r="L68" s="164"/>
      <c r="M68" s="164"/>
      <c r="N68" s="164"/>
      <c r="O68" s="164"/>
      <c r="P68" s="164"/>
      <c r="Q68" s="164"/>
      <c r="R68" s="164"/>
      <c r="S68" s="164"/>
      <c r="T68" s="164"/>
      <c r="U68" s="164"/>
      <c r="V68" s="164"/>
      <c r="W68" s="164"/>
      <c r="X68" s="164"/>
      <c r="Y68" s="164"/>
      <c r="Z68" s="164"/>
      <c r="AA68" s="164"/>
      <c r="AB68" s="164"/>
      <c r="AC68" s="164"/>
      <c r="AD68" s="164"/>
      <c r="AE68" s="4"/>
      <c r="AF68" s="10"/>
      <c r="AQ68" s="35"/>
    </row>
    <row r="69" spans="3:43" ht="150.75" customHeight="1" x14ac:dyDescent="0.2">
      <c r="C69" s="164"/>
      <c r="D69" s="164"/>
      <c r="E69" s="164"/>
      <c r="F69" s="164"/>
      <c r="G69" s="164"/>
      <c r="H69" s="164"/>
      <c r="I69" s="164"/>
      <c r="J69" s="164"/>
      <c r="K69" s="164"/>
      <c r="L69" s="164"/>
      <c r="M69" s="164"/>
      <c r="N69" s="164"/>
      <c r="O69" s="164"/>
      <c r="P69" s="164"/>
      <c r="Q69" s="164"/>
      <c r="R69" s="164"/>
      <c r="S69" s="164"/>
      <c r="T69" s="164"/>
      <c r="U69" s="164"/>
      <c r="V69" s="164"/>
      <c r="W69" s="164"/>
      <c r="X69" s="164"/>
      <c r="Y69" s="164"/>
      <c r="Z69" s="164"/>
      <c r="AA69" s="164"/>
      <c r="AB69" s="164"/>
      <c r="AC69" s="164"/>
      <c r="AD69" s="164"/>
      <c r="AE69" s="4"/>
      <c r="AF69" s="10"/>
      <c r="AQ69" s="35"/>
    </row>
    <row r="70" spans="3:43" ht="150.75" customHeight="1" x14ac:dyDescent="0.2">
      <c r="C70" s="164"/>
      <c r="D70" s="164"/>
      <c r="E70" s="164"/>
      <c r="F70" s="164"/>
      <c r="G70" s="164"/>
      <c r="H70" s="164"/>
      <c r="I70" s="164"/>
      <c r="J70" s="164"/>
      <c r="K70" s="164"/>
      <c r="L70" s="164"/>
      <c r="M70" s="164"/>
      <c r="N70" s="164"/>
      <c r="O70" s="164"/>
      <c r="P70" s="164"/>
      <c r="Q70" s="164"/>
      <c r="R70" s="164"/>
      <c r="S70" s="164"/>
      <c r="T70" s="164"/>
      <c r="U70" s="164"/>
      <c r="V70" s="164"/>
      <c r="W70" s="164"/>
      <c r="X70" s="164"/>
      <c r="Y70" s="164"/>
      <c r="Z70" s="164"/>
      <c r="AA70" s="164"/>
      <c r="AB70" s="164"/>
      <c r="AC70" s="164"/>
      <c r="AD70" s="164"/>
      <c r="AE70" s="4"/>
      <c r="AF70" s="10"/>
      <c r="AQ70" s="35"/>
    </row>
    <row r="71" spans="3:43" ht="52.5" customHeight="1" x14ac:dyDescent="0.2">
      <c r="C71" s="164"/>
      <c r="D71" s="164"/>
      <c r="E71" s="164"/>
      <c r="F71" s="164"/>
      <c r="G71" s="164"/>
      <c r="H71" s="164"/>
      <c r="I71" s="164"/>
      <c r="J71" s="164"/>
      <c r="K71" s="164"/>
      <c r="L71" s="164"/>
      <c r="M71" s="164"/>
      <c r="N71" s="164"/>
      <c r="O71" s="164"/>
      <c r="P71" s="164"/>
      <c r="Q71" s="164"/>
      <c r="R71" s="164"/>
      <c r="S71" s="164"/>
      <c r="T71" s="164"/>
      <c r="U71" s="164"/>
      <c r="V71" s="164"/>
      <c r="W71" s="164"/>
      <c r="X71" s="164"/>
      <c r="Y71" s="164"/>
      <c r="Z71" s="164"/>
      <c r="AA71" s="164"/>
      <c r="AB71" s="164"/>
      <c r="AC71" s="164"/>
      <c r="AD71" s="164"/>
      <c r="AE71" s="4"/>
      <c r="AF71" s="10"/>
      <c r="AQ71" s="35"/>
    </row>
    <row r="72" spans="3:43" ht="60" customHeight="1" x14ac:dyDescent="0.2">
      <c r="C72" s="164"/>
      <c r="D72" s="164"/>
      <c r="E72" s="164"/>
      <c r="F72" s="164"/>
      <c r="G72" s="164"/>
      <c r="H72" s="164"/>
      <c r="I72" s="164"/>
      <c r="J72" s="164"/>
      <c r="K72" s="164"/>
      <c r="L72" s="164"/>
      <c r="M72" s="164"/>
      <c r="N72" s="164"/>
      <c r="O72" s="164"/>
      <c r="P72" s="164"/>
      <c r="Q72" s="164"/>
      <c r="R72" s="164"/>
      <c r="S72" s="164"/>
      <c r="T72" s="164"/>
      <c r="U72" s="164"/>
      <c r="V72" s="164"/>
      <c r="W72" s="164"/>
      <c r="X72" s="164"/>
      <c r="Y72" s="164"/>
      <c r="Z72" s="164"/>
      <c r="AA72" s="164"/>
      <c r="AB72" s="164"/>
      <c r="AC72" s="164"/>
      <c r="AD72" s="164"/>
      <c r="AE72" s="4"/>
      <c r="AF72" s="10"/>
      <c r="AQ72" s="35"/>
    </row>
    <row r="73" spans="3:43" ht="57.75" customHeight="1" x14ac:dyDescent="0.2">
      <c r="C73" s="166"/>
      <c r="D73" s="166"/>
      <c r="E73" s="166"/>
      <c r="F73" s="166"/>
      <c r="G73" s="166"/>
      <c r="H73" s="166"/>
      <c r="I73" s="166"/>
      <c r="J73" s="166"/>
      <c r="K73" s="166"/>
      <c r="L73" s="166"/>
      <c r="M73" s="166"/>
      <c r="N73" s="166"/>
      <c r="O73" s="166"/>
      <c r="P73" s="166"/>
      <c r="Q73" s="166"/>
      <c r="R73" s="166"/>
      <c r="S73" s="166"/>
      <c r="T73" s="166"/>
      <c r="U73" s="166"/>
      <c r="V73" s="166"/>
      <c r="W73" s="166"/>
      <c r="X73" s="166"/>
      <c r="Y73" s="166"/>
      <c r="Z73" s="166"/>
      <c r="AA73" s="166"/>
      <c r="AB73" s="166"/>
      <c r="AC73" s="166"/>
      <c r="AD73" s="166"/>
      <c r="AE73" s="4"/>
      <c r="AF73" s="10"/>
      <c r="AQ73" s="35"/>
    </row>
    <row r="74" spans="3:43" ht="80.25" customHeight="1" x14ac:dyDescent="0.2">
      <c r="C74" s="167"/>
      <c r="D74" s="167"/>
      <c r="E74" s="167"/>
      <c r="F74" s="167"/>
      <c r="G74" s="167"/>
      <c r="H74" s="167"/>
      <c r="I74" s="167"/>
      <c r="J74" s="167"/>
      <c r="K74" s="167"/>
      <c r="L74" s="167"/>
      <c r="M74" s="167"/>
      <c r="N74" s="167"/>
      <c r="O74" s="167"/>
      <c r="P74" s="167"/>
      <c r="Q74" s="167"/>
      <c r="R74" s="167"/>
      <c r="S74" s="167"/>
      <c r="T74" s="167"/>
      <c r="U74" s="167"/>
      <c r="V74" s="167"/>
      <c r="W74" s="167"/>
      <c r="X74" s="167"/>
      <c r="Y74" s="167"/>
      <c r="Z74" s="167"/>
      <c r="AA74" s="167"/>
      <c r="AB74" s="167"/>
      <c r="AC74" s="167"/>
      <c r="AD74" s="167"/>
      <c r="AE74" s="4"/>
      <c r="AF74" s="13"/>
      <c r="AQ74" s="35"/>
    </row>
    <row r="75" spans="3:43" ht="170.25" customHeight="1" x14ac:dyDescent="0.2">
      <c r="C75" s="167"/>
      <c r="D75" s="167"/>
      <c r="E75" s="167"/>
      <c r="F75" s="167"/>
      <c r="G75" s="167"/>
      <c r="H75" s="167"/>
      <c r="I75" s="167"/>
      <c r="J75" s="167"/>
      <c r="K75" s="167"/>
      <c r="L75" s="167"/>
      <c r="M75" s="167"/>
      <c r="N75" s="167"/>
      <c r="O75" s="167"/>
      <c r="P75" s="167"/>
      <c r="Q75" s="167"/>
      <c r="R75" s="167"/>
      <c r="S75" s="167"/>
      <c r="T75" s="167"/>
      <c r="U75" s="167"/>
      <c r="V75" s="167"/>
      <c r="W75" s="167"/>
      <c r="X75" s="167"/>
      <c r="Y75" s="167"/>
      <c r="Z75" s="167"/>
      <c r="AA75" s="167"/>
      <c r="AB75" s="167"/>
      <c r="AC75" s="167"/>
      <c r="AD75" s="167"/>
      <c r="AE75" s="4"/>
      <c r="AF75" s="13"/>
      <c r="AQ75" s="35"/>
    </row>
    <row r="76" spans="3:43" ht="77.25" customHeight="1" x14ac:dyDescent="0.2">
      <c r="C76" s="164"/>
      <c r="D76" s="164"/>
      <c r="E76" s="164"/>
      <c r="F76" s="164"/>
      <c r="G76" s="164"/>
      <c r="H76" s="164"/>
      <c r="I76" s="164"/>
      <c r="J76" s="164"/>
      <c r="K76" s="164"/>
      <c r="L76" s="164"/>
      <c r="M76" s="164"/>
      <c r="N76" s="164"/>
      <c r="O76" s="164"/>
      <c r="P76" s="164"/>
      <c r="Q76" s="164"/>
      <c r="R76" s="164"/>
      <c r="S76" s="164"/>
      <c r="T76" s="164"/>
      <c r="U76" s="164"/>
      <c r="V76" s="164"/>
      <c r="W76" s="164"/>
      <c r="X76" s="164"/>
      <c r="Y76" s="164"/>
      <c r="Z76" s="164"/>
      <c r="AA76" s="164"/>
      <c r="AB76" s="164"/>
      <c r="AC76" s="164"/>
      <c r="AD76" s="164"/>
      <c r="AE76" s="4"/>
      <c r="AF76" s="10"/>
      <c r="AQ76" s="35"/>
    </row>
    <row r="77" spans="3:43" ht="101.25" customHeight="1" x14ac:dyDescent="0.2">
      <c r="C77" s="164"/>
      <c r="D77" s="164"/>
      <c r="E77" s="164"/>
      <c r="F77" s="164"/>
      <c r="G77" s="164"/>
      <c r="H77" s="164"/>
      <c r="I77" s="164"/>
      <c r="J77" s="164"/>
      <c r="K77" s="164"/>
      <c r="L77" s="164"/>
      <c r="M77" s="164"/>
      <c r="N77" s="164"/>
      <c r="O77" s="164"/>
      <c r="P77" s="164"/>
      <c r="Q77" s="164"/>
      <c r="R77" s="164"/>
      <c r="S77" s="164"/>
      <c r="T77" s="164"/>
      <c r="U77" s="164"/>
      <c r="V77" s="164"/>
      <c r="W77" s="164"/>
      <c r="X77" s="164"/>
      <c r="Y77" s="164"/>
      <c r="Z77" s="164"/>
      <c r="AA77" s="164"/>
      <c r="AB77" s="164"/>
      <c r="AC77" s="164"/>
      <c r="AD77" s="164"/>
      <c r="AE77" s="4"/>
      <c r="AF77" s="10"/>
      <c r="AQ77" s="35"/>
    </row>
    <row r="78" spans="3:43" ht="86.25" customHeight="1" x14ac:dyDescent="0.2">
      <c r="C78" s="168"/>
      <c r="D78" s="168"/>
      <c r="E78" s="168"/>
      <c r="F78" s="168"/>
      <c r="G78" s="168"/>
      <c r="H78" s="168"/>
      <c r="I78" s="168"/>
      <c r="J78" s="168"/>
      <c r="K78" s="168"/>
      <c r="L78" s="168"/>
      <c r="M78" s="168"/>
      <c r="N78" s="168"/>
      <c r="O78" s="168"/>
      <c r="P78" s="168"/>
      <c r="Q78" s="168"/>
      <c r="R78" s="168"/>
      <c r="S78" s="168"/>
      <c r="T78" s="168"/>
      <c r="U78" s="168"/>
      <c r="V78" s="168"/>
      <c r="W78" s="168"/>
      <c r="X78" s="168"/>
      <c r="Y78" s="168"/>
      <c r="Z78" s="168"/>
      <c r="AA78" s="168"/>
      <c r="AB78" s="168"/>
      <c r="AC78" s="168"/>
      <c r="AD78" s="168"/>
      <c r="AE78" s="4"/>
      <c r="AF78" s="10"/>
      <c r="AQ78" s="35"/>
    </row>
    <row r="79" spans="3:43" ht="87.75" customHeight="1" x14ac:dyDescent="0.2">
      <c r="C79" s="169"/>
      <c r="D79" s="169"/>
      <c r="E79" s="169"/>
      <c r="F79" s="169"/>
      <c r="G79" s="169"/>
      <c r="H79" s="169"/>
      <c r="I79" s="169"/>
      <c r="J79" s="169"/>
      <c r="K79" s="169"/>
      <c r="L79" s="169"/>
      <c r="M79" s="169"/>
      <c r="N79" s="169"/>
      <c r="O79" s="169"/>
      <c r="P79" s="169"/>
      <c r="Q79" s="169"/>
      <c r="R79" s="169"/>
      <c r="S79" s="169"/>
      <c r="T79" s="169"/>
      <c r="U79" s="169"/>
      <c r="V79" s="169"/>
      <c r="W79" s="169"/>
      <c r="X79" s="169"/>
      <c r="Y79" s="169"/>
      <c r="Z79" s="169"/>
      <c r="AA79" s="169"/>
      <c r="AB79" s="169"/>
      <c r="AC79" s="169"/>
      <c r="AD79" s="169"/>
      <c r="AE79" s="4"/>
      <c r="AF79" s="10"/>
      <c r="AQ79" s="35"/>
    </row>
    <row r="80" spans="3:43" ht="138.6" customHeight="1" x14ac:dyDescent="0.2">
      <c r="C80" s="169"/>
      <c r="D80" s="169"/>
      <c r="E80" s="169"/>
      <c r="F80" s="169"/>
      <c r="G80" s="169"/>
      <c r="H80" s="169"/>
      <c r="I80" s="169"/>
      <c r="J80" s="169"/>
      <c r="K80" s="169"/>
      <c r="L80" s="169"/>
      <c r="M80" s="169"/>
      <c r="N80" s="169"/>
      <c r="O80" s="169"/>
      <c r="P80" s="169"/>
      <c r="Q80" s="169"/>
      <c r="R80" s="169"/>
      <c r="S80" s="169"/>
      <c r="T80" s="169"/>
      <c r="U80" s="169"/>
      <c r="V80" s="169"/>
      <c r="W80" s="169"/>
      <c r="X80" s="169"/>
      <c r="Y80" s="169"/>
      <c r="Z80" s="169"/>
      <c r="AA80" s="169"/>
      <c r="AB80" s="169"/>
      <c r="AC80" s="169"/>
      <c r="AD80" s="169"/>
      <c r="AE80" s="4"/>
      <c r="AF80" s="10"/>
      <c r="AQ80" s="35"/>
    </row>
    <row r="81" spans="3:43" ht="126.6" customHeight="1" x14ac:dyDescent="0.4">
      <c r="C81" s="169"/>
      <c r="D81" s="169"/>
      <c r="E81" s="169"/>
      <c r="F81" s="169"/>
      <c r="G81" s="169"/>
      <c r="H81" s="169"/>
      <c r="I81" s="169"/>
      <c r="J81" s="169"/>
      <c r="K81" s="169"/>
      <c r="L81" s="169"/>
      <c r="M81" s="169"/>
      <c r="N81" s="169"/>
      <c r="O81" s="169"/>
      <c r="P81" s="169"/>
      <c r="Q81" s="169"/>
      <c r="R81" s="169"/>
      <c r="S81" s="169"/>
      <c r="T81" s="169"/>
      <c r="U81" s="169"/>
      <c r="V81" s="169"/>
      <c r="W81" s="169"/>
      <c r="X81" s="169"/>
      <c r="Y81" s="169"/>
      <c r="Z81" s="169"/>
      <c r="AA81" s="169"/>
      <c r="AB81" s="169"/>
      <c r="AC81" s="169"/>
      <c r="AD81" s="169"/>
      <c r="AE81" s="3"/>
      <c r="AF81" s="10"/>
      <c r="AQ81" s="35"/>
    </row>
    <row r="82" spans="3:43" ht="136.15" customHeight="1" x14ac:dyDescent="0.2">
      <c r="C82" s="169"/>
      <c r="D82" s="169"/>
      <c r="E82" s="169"/>
      <c r="F82" s="169"/>
      <c r="G82" s="169"/>
      <c r="H82" s="169"/>
      <c r="I82" s="169"/>
      <c r="J82" s="169"/>
      <c r="K82" s="169"/>
      <c r="L82" s="169"/>
      <c r="M82" s="169"/>
      <c r="N82" s="169"/>
      <c r="O82" s="169"/>
      <c r="P82" s="169"/>
      <c r="Q82" s="169"/>
      <c r="R82" s="169"/>
      <c r="S82" s="169"/>
      <c r="T82" s="169"/>
      <c r="U82" s="169"/>
      <c r="V82" s="169"/>
      <c r="W82" s="169"/>
      <c r="X82" s="169"/>
      <c r="Y82" s="169"/>
      <c r="Z82" s="169"/>
      <c r="AA82" s="169"/>
      <c r="AB82" s="169"/>
      <c r="AC82" s="169"/>
      <c r="AD82" s="169"/>
      <c r="AE82" s="4"/>
      <c r="AF82" s="14"/>
      <c r="AQ82" s="35"/>
    </row>
    <row r="83" spans="3:43" ht="37.5" x14ac:dyDescent="0.2">
      <c r="C83" s="169"/>
      <c r="D83" s="169"/>
      <c r="E83" s="169"/>
      <c r="F83" s="169"/>
      <c r="G83" s="169"/>
      <c r="H83" s="169"/>
      <c r="I83" s="169"/>
      <c r="J83" s="169"/>
      <c r="K83" s="169"/>
      <c r="L83" s="169"/>
      <c r="M83" s="169"/>
      <c r="N83" s="169"/>
      <c r="O83" s="169"/>
      <c r="P83" s="169"/>
      <c r="Q83" s="169"/>
      <c r="R83" s="169"/>
      <c r="S83" s="169"/>
      <c r="T83" s="169"/>
      <c r="U83" s="169"/>
      <c r="V83" s="169"/>
      <c r="W83" s="169"/>
      <c r="X83" s="169"/>
      <c r="Y83" s="169"/>
      <c r="Z83" s="169"/>
      <c r="AA83" s="169"/>
      <c r="AB83" s="169"/>
      <c r="AC83" s="169"/>
      <c r="AD83" s="169"/>
      <c r="AE83" s="4"/>
      <c r="AF83" s="8"/>
    </row>
    <row r="84" spans="3:43" ht="37.5" x14ac:dyDescent="0.2">
      <c r="C84" s="165"/>
      <c r="D84" s="165"/>
      <c r="E84" s="165"/>
      <c r="F84" s="165"/>
      <c r="G84" s="165"/>
      <c r="H84" s="165"/>
      <c r="I84" s="165"/>
      <c r="J84" s="165"/>
      <c r="K84" s="165"/>
      <c r="L84" s="165"/>
      <c r="M84" s="165"/>
      <c r="N84" s="165"/>
      <c r="O84" s="165"/>
      <c r="P84" s="165"/>
      <c r="Q84" s="165"/>
      <c r="R84" s="165"/>
      <c r="S84" s="165"/>
      <c r="T84" s="165"/>
      <c r="U84" s="165"/>
      <c r="V84" s="165"/>
      <c r="W84" s="165"/>
      <c r="X84" s="165"/>
      <c r="Y84" s="165"/>
      <c r="Z84" s="165"/>
      <c r="AA84" s="165"/>
      <c r="AB84" s="165"/>
      <c r="AC84" s="165"/>
      <c r="AD84" s="165"/>
      <c r="AE84" s="1"/>
      <c r="AF84" s="15"/>
    </row>
    <row r="85" spans="3:43" x14ac:dyDescent="0.2"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5"/>
    </row>
    <row r="86" spans="3:43" x14ac:dyDescent="0.2"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5"/>
    </row>
    <row r="87" spans="3:43" x14ac:dyDescent="0.2"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5"/>
    </row>
    <row r="88" spans="3:43" x14ac:dyDescent="0.2"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5"/>
    </row>
    <row r="89" spans="3:43" x14ac:dyDescent="0.2"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5"/>
    </row>
    <row r="90" spans="3:43" x14ac:dyDescent="0.2"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5"/>
    </row>
    <row r="99" spans="32:32" ht="60" x14ac:dyDescent="0.8">
      <c r="AF99" s="17"/>
    </row>
  </sheetData>
  <mergeCells count="80">
    <mergeCell ref="C23:AD23"/>
    <mergeCell ref="C19:AD19"/>
    <mergeCell ref="C71:AD71"/>
    <mergeCell ref="C70:AD70"/>
    <mergeCell ref="C69:AD69"/>
    <mergeCell ref="C68:AD68"/>
    <mergeCell ref="C67:AD67"/>
    <mergeCell ref="C66:AD66"/>
    <mergeCell ref="C60:AD60"/>
    <mergeCell ref="C59:AD59"/>
    <mergeCell ref="C58:AD58"/>
    <mergeCell ref="C56:AD56"/>
    <mergeCell ref="C35:AD35"/>
    <mergeCell ref="C37:AD37"/>
    <mergeCell ref="C20:AD20"/>
    <mergeCell ref="C21:AD21"/>
    <mergeCell ref="C18:AD18"/>
    <mergeCell ref="C10:AC10"/>
    <mergeCell ref="C11:AC11"/>
    <mergeCell ref="C16:AD16"/>
    <mergeCell ref="C17:AD17"/>
    <mergeCell ref="C30:AD30"/>
    <mergeCell ref="C31:AD31"/>
    <mergeCell ref="C32:AD32"/>
    <mergeCell ref="C33:AD33"/>
    <mergeCell ref="C34:AD34"/>
    <mergeCell ref="C28:AD28"/>
    <mergeCell ref="C29:AC29"/>
    <mergeCell ref="C5:AD5"/>
    <mergeCell ref="C6:AD6"/>
    <mergeCell ref="C7:AD7"/>
    <mergeCell ref="C9:AD9"/>
    <mergeCell ref="C15:AD15"/>
    <mergeCell ref="Z12:AC12"/>
    <mergeCell ref="C8:AC8"/>
    <mergeCell ref="C13:AC13"/>
    <mergeCell ref="C14:AC14"/>
    <mergeCell ref="C22:AD22"/>
    <mergeCell ref="C24:AD24"/>
    <mergeCell ref="C25:AD25"/>
    <mergeCell ref="C26:AD26"/>
    <mergeCell ref="C27:AD27"/>
    <mergeCell ref="C1:AQ1"/>
    <mergeCell ref="C3:AD4"/>
    <mergeCell ref="AM3:AM4"/>
    <mergeCell ref="AO3:AO4"/>
    <mergeCell ref="AP3:AP4"/>
    <mergeCell ref="AQ3:AQ4"/>
    <mergeCell ref="AN3:AN4"/>
    <mergeCell ref="C36:AC36"/>
    <mergeCell ref="C55:AD55"/>
    <mergeCell ref="Z54:AB54"/>
    <mergeCell ref="C38:AD38"/>
    <mergeCell ref="C39:AD39"/>
    <mergeCell ref="C45:AC45"/>
    <mergeCell ref="C47:AC47"/>
    <mergeCell ref="C46:AC46"/>
    <mergeCell ref="C51:AD51"/>
    <mergeCell ref="C40:AC40"/>
    <mergeCell ref="C41:AC41"/>
    <mergeCell ref="C43:AC43"/>
    <mergeCell ref="C42:AC42"/>
    <mergeCell ref="C50:AC50"/>
    <mergeCell ref="C44:AC44"/>
    <mergeCell ref="C65:AD65"/>
    <mergeCell ref="C48:AC48"/>
    <mergeCell ref="C72:AD72"/>
    <mergeCell ref="C84:AD84"/>
    <mergeCell ref="C73:AD73"/>
    <mergeCell ref="C74:AD74"/>
    <mergeCell ref="C75:AD75"/>
    <mergeCell ref="C76:AD76"/>
    <mergeCell ref="C77:AD77"/>
    <mergeCell ref="C78:AD78"/>
    <mergeCell ref="C79:AD79"/>
    <mergeCell ref="C80:AD80"/>
    <mergeCell ref="C81:AD81"/>
    <mergeCell ref="C82:AD82"/>
    <mergeCell ref="C83:AD83"/>
    <mergeCell ref="C49:AC49"/>
  </mergeCells>
  <printOptions horizontalCentered="1"/>
  <pageMargins left="0" right="0" top="0.78740157480314965" bottom="0.35433070866141736" header="0.31496062992125984" footer="0.31496062992125984"/>
  <pageSetup paperSize="9" scale="47" fitToHeight="3" orientation="landscape" horizontalDpi="300" verticalDpi="300" r:id="rId1"/>
  <headerFooter alignWithMargins="0"/>
  <rowBreaks count="2" manualBreakCount="2">
    <brk id="15" max="41" man="1"/>
    <brk id="44" max="4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МБТ-2024</vt:lpstr>
      <vt:lpstr>'МБТ-2024'!Область_печати</vt:lpstr>
    </vt:vector>
  </TitlesOfParts>
  <Company>MinFin MO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Третий</dc:creator>
  <cp:lastModifiedBy>ScherbanNV</cp:lastModifiedBy>
  <cp:lastPrinted>2025-01-22T12:49:56Z</cp:lastPrinted>
  <dcterms:created xsi:type="dcterms:W3CDTF">2005-09-14T12:04:44Z</dcterms:created>
  <dcterms:modified xsi:type="dcterms:W3CDTF">2025-01-22T13:54:20Z</dcterms:modified>
</cp:coreProperties>
</file>