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850" windowWidth="9270" windowHeight="1110"/>
  </bookViews>
  <sheets>
    <sheet name="МБТ-2024" sheetId="2" r:id="rId1"/>
  </sheets>
  <definedNames>
    <definedName name="_xlnm.Print_Area" localSheetId="0">'МБТ-2024'!$C$1:$AP$44</definedName>
  </definedNames>
  <calcPr calcId="145621"/>
</workbook>
</file>

<file path=xl/calcChain.xml><?xml version="1.0" encoding="utf-8"?>
<calcChain xmlns="http://schemas.openxmlformats.org/spreadsheetml/2006/main">
  <c r="AN5" i="2" l="1"/>
  <c r="AO5" i="2" l="1"/>
  <c r="AP5" i="2"/>
  <c r="AM5" i="2" l="1"/>
  <c r="AN18" i="2" l="1"/>
  <c r="AN9" i="2"/>
  <c r="AO9" i="2"/>
  <c r="AO18" i="2"/>
  <c r="AP14" i="2"/>
  <c r="AN13" i="2"/>
  <c r="AP13" i="2" s="1"/>
  <c r="AO12" i="2"/>
  <c r="AN12" i="2"/>
  <c r="AP12" i="2"/>
  <c r="AP36" i="2"/>
  <c r="AP37" i="2"/>
  <c r="AP38" i="2"/>
  <c r="AP39" i="2"/>
  <c r="AP40" i="2"/>
  <c r="AO40" i="2"/>
  <c r="AN40" i="2"/>
  <c r="AO32" i="2"/>
  <c r="AO25" i="2" s="1"/>
  <c r="AN32" i="2"/>
  <c r="AN31" i="2"/>
  <c r="AM25" i="2"/>
  <c r="AN25" i="2" l="1"/>
  <c r="AP29" i="2"/>
  <c r="AP30" i="2"/>
  <c r="AP8" i="2"/>
  <c r="AM41" i="2" l="1"/>
  <c r="AN41" i="2" l="1"/>
  <c r="AO41" i="2"/>
  <c r="AP9" i="2" l="1"/>
  <c r="AM26" i="2" l="1"/>
  <c r="AM27" i="2"/>
  <c r="AP11" i="2" l="1"/>
  <c r="AF15" i="2"/>
  <c r="AG18" i="2"/>
  <c r="AH18" i="2"/>
  <c r="AI18" i="2"/>
  <c r="AJ18" i="2"/>
  <c r="AK18" i="2"/>
  <c r="AL18" i="2"/>
  <c r="AF18" i="2"/>
  <c r="AG25" i="2"/>
  <c r="AH25" i="2"/>
  <c r="AI25" i="2"/>
  <c r="AJ25" i="2"/>
  <c r="AK25" i="2"/>
  <c r="AL25" i="2"/>
  <c r="AF26" i="2"/>
  <c r="AF25" i="2" s="1"/>
  <c r="AP20" i="2" l="1"/>
  <c r="AP21" i="2"/>
  <c r="AP15" i="2"/>
  <c r="AL9" i="2"/>
  <c r="AK9" i="2"/>
  <c r="AJ9" i="2"/>
  <c r="AI9" i="2"/>
  <c r="AH9" i="2"/>
  <c r="AG9" i="2"/>
  <c r="AF9" i="2"/>
  <c r="AF7" i="2"/>
  <c r="AP35" i="2" l="1"/>
  <c r="AP34" i="2"/>
  <c r="AP33" i="2"/>
  <c r="AP32" i="2"/>
  <c r="AP31" i="2"/>
  <c r="AP25" i="2" s="1"/>
  <c r="AP28" i="2"/>
  <c r="AP24" i="2"/>
  <c r="AP23" i="2"/>
  <c r="AP22" i="2"/>
  <c r="AP19" i="2"/>
  <c r="AP18" i="2"/>
  <c r="AP17" i="2"/>
  <c r="AP16" i="2"/>
  <c r="AL5" i="2"/>
  <c r="AL41" i="2" s="1"/>
  <c r="AJ5" i="2"/>
  <c r="AJ41" i="2" s="1"/>
  <c r="AH5" i="2"/>
  <c r="AH41" i="2" s="1"/>
  <c r="AP7" i="2"/>
  <c r="AF5" i="2"/>
  <c r="AP41" i="2" l="1"/>
  <c r="AF41" i="2"/>
  <c r="AG5" i="2"/>
  <c r="AG41" i="2" s="1"/>
  <c r="AI5" i="2"/>
  <c r="AI41" i="2" s="1"/>
  <c r="AK5" i="2"/>
  <c r="AK41" i="2" s="1"/>
</calcChain>
</file>

<file path=xl/sharedStrings.xml><?xml version="1.0" encoding="utf-8"?>
<sst xmlns="http://schemas.openxmlformats.org/spreadsheetml/2006/main" count="54" uniqueCount="52">
  <si>
    <t>из них:</t>
  </si>
  <si>
    <t xml:space="preserve">Направление расходования средств межбюджетных трансфертов </t>
  </si>
  <si>
    <t>2019 год</t>
  </si>
  <si>
    <t xml:space="preserve"> </t>
  </si>
  <si>
    <t>Субсидии бюджетам муниципальных образований Московской области на мероприятия по организации отдыха детей в каникулярное время на 2019 год</t>
  </si>
  <si>
    <t>Субсидии бюджетам муниципальных образований Московской области на софинансирование расходов, связанных с  предоставлением доступа к электронным сервисам цифровой инфраструктуры в сфере жилищно-коммунального хозяйства  на плановый период 2020 и 2021 годов</t>
  </si>
  <si>
    <t>Субсидии бюджетам муниципальных образований Московской области на капитальные вложения в общеобразовательные организации в целях обеспечения односменного режима обучения - реконструкция здания МС(К)ОУ специальной (коррекционной) общеобразовательной школы N 8 для детей с ОВЗ на 216 мест, г.о. Лыткарино, ул. Пионерская, д. 12б (ПИР и строительство)  на плановый период 2020 и 2021 годов</t>
  </si>
  <si>
    <t>Заместитель начальника  управления - главный бухгалтер</t>
  </si>
  <si>
    <t>Перечислено 
получателям по предъявленным 
заявкам                                       (руб.)</t>
  </si>
  <si>
    <t>Начальник бюджетного отдела</t>
  </si>
  <si>
    <t>Ю.В. Пашкевич</t>
  </si>
  <si>
    <t>Е.А. Землянова</t>
  </si>
  <si>
    <t xml:space="preserve">Начальник  Финансового управления города Лыткарино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</si>
  <si>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</si>
  <si>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Субвенция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</si>
  <si>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 xml:space="preserve">Субвенция на осуществление первичного воинского учета органами местного самоуправления поселений, муниципальных и городских округов </t>
  </si>
  <si>
    <t xml:space="preserve">Субвенция на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 </t>
  </si>
  <si>
    <t>Субвенция на компенсацию проезда к месту учебы и обратно отдельным категориям обучающихся по очной форме обучения муниципальных общеобразовательных  организаций</t>
  </si>
  <si>
    <t>Субвенция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</si>
  <si>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Субвенция на 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 </t>
  </si>
  <si>
    <t>Субвенция на 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</si>
  <si>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 Cубвенция на 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</si>
  <si>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 xml:space="preserve">Субсидия   на мероприятия по организации отдыха детей в каникулярное время </t>
  </si>
  <si>
    <t xml:space="preserve">Субсидия на реализацию мероприятий по обеспечению жильем молодых семей 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</si>
  <si>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</si>
  <si>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Субсидия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</t>
  </si>
  <si>
    <t xml:space="preserve">Субсидия субсидий на государственную поддержку отрасли культуры (модернизация библиотек в части комплектования книжных фондов муниципальных общедоступных библиотек) </t>
  </si>
  <si>
    <t xml:space="preserve">Субсидия на благоустройство лесопарковых зон </t>
  </si>
  <si>
    <t>Субсидия  на строительство и реконструкцию объектов теплоснабжения</t>
  </si>
  <si>
    <t>Субсидия на сокращение доли загрязненных сточных вод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</si>
  <si>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 Федерации</t>
  </si>
  <si>
    <t>Субвенция на 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</si>
  <si>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                              -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</si>
  <si>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I. Субвенции, предоставляемые из бюджета Московской области бюджету  
городского округа Лыткарино  на 2023 год  - всего:  </t>
  </si>
  <si>
    <t>II. Субсидии, предоставляемые из бюджета Московской области 
бюджету городского округа Лыткарино на 2023 год - всего</t>
  </si>
  <si>
    <t xml:space="preserve">                                                     </t>
  </si>
  <si>
    <t>ВСЕГО</t>
  </si>
  <si>
    <t>Субвенция на обеспечение детей-сирот и детей, оставшихся без попечения родителей, лиц из числа детей-сирот и детей, оставшихся без попечения родителей  жилыми помещениями</t>
  </si>
  <si>
    <t xml:space="preserve"> -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</si>
  <si>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 и согласования перепланировки помещений</t>
  </si>
  <si>
    <t xml:space="preserve"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</t>
  </si>
  <si>
    <t>Субвенция на предоставление жилищного сертификата и единовременной социальной выплаты</t>
  </si>
  <si>
    <t>Субвенция на выплату пособия педагогическим работникам муниципальных дошкольных и общеобразовательных организаций - молодым специалистам</t>
  </si>
  <si>
    <t>Субвенция на 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</si>
  <si>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Субсидия на создание модельных центральных городских библиотек</t>
  </si>
  <si>
    <t>Субсидия на капитальный  ремонт сетей водоснабжения, водоотведения, теплоснабжения</t>
  </si>
  <si>
    <t>Субсидия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программам)</t>
  </si>
  <si>
    <t>Утвержденный план 
на 2024 год               
(руб.)</t>
  </si>
  <si>
    <t>Поступило на счет городского бюджета 
в 2024 году                            (руб.)</t>
  </si>
  <si>
    <t>ИНФОРМАЦИЯ 
О РАСХОДОВАНИИ СРЕДСТВ  МЕЖБЮДЖЕТНЫХ ТРАНСФЕРТОВ, ПРЕДОСТАВЛЯЕМЫХ 
ИЗ БЮДЖЕТА МОСКОВСКОЙ ОБЛАСТИ БЮДЖЕТУ ГОРОДСКОГО ОКРУГА ЛЫТКАРИНО 
ПО СОСТОЯНИЮ НА  01 МАРТА 2024 ГОДА</t>
  </si>
  <si>
    <t>Остаток на счете городского бюджета на 01.03.2024                                    (руб.)</t>
  </si>
  <si>
    <t>И.В. Красавина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</si>
</sst>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9" x14ac:knownFonts="1">
    <font>
      <sz val="10"/>
      <name val="Arial Cyr"/>
      <charset val="204"/>
    </font>
    <font>
      <sz val="10"/>
      <name val="Arial Cyr"/>
      <charset val="204"/>
    </font>
    <font>
      <b/>
      <sz val="22"/>
      <name val="Arial Cyr"/>
      <family val="2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3"/>
      <name val="Arial Cyr"/>
      <family val="2"/>
      <charset val="204"/>
    </font>
    <font>
      <b/>
      <sz val="18"/>
      <color theme="1"/>
      <name val="Times New Roman Cyr"/>
      <charset val="204"/>
    </font>
    <font>
      <b/>
      <sz val="13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3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 applyAlignment="1">
      <alignment horizontal="center"/>
    </xf>
    <xf numFmtId="0" fontId="0" fillId="0" borderId="0" xfId="0" applyFont="1" applyBorder="1"/>
    <xf numFmtId="0" fontId="10" fillId="2" borderId="0" xfId="0" applyFont="1" applyFill="1" applyBorder="1"/>
    <xf numFmtId="0" fontId="11" fillId="0" borderId="0" xfId="0" applyFont="1" applyBorder="1"/>
    <xf numFmtId="164" fontId="9" fillId="2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3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7" fillId="0" borderId="0" xfId="0" applyNumberFormat="1" applyFont="1"/>
    <xf numFmtId="0" fontId="14" fillId="0" borderId="0" xfId="0" applyFont="1"/>
    <xf numFmtId="0" fontId="15" fillId="0" borderId="0" xfId="0" applyFont="1" applyAlignment="1">
      <alignment horizontal="center" wrapText="1"/>
    </xf>
    <xf numFmtId="0" fontId="16" fillId="0" borderId="0" xfId="0" applyFont="1"/>
    <xf numFmtId="0" fontId="17" fillId="0" borderId="0" xfId="0" applyFont="1" applyAlignment="1">
      <alignment horizontal="center" wrapText="1"/>
    </xf>
    <xf numFmtId="0" fontId="16" fillId="0" borderId="0" xfId="0" applyFont="1" applyBorder="1"/>
    <xf numFmtId="0" fontId="18" fillId="0" borderId="0" xfId="0" applyFont="1" applyAlignment="1">
      <alignment horizontal="center" wrapText="1"/>
    </xf>
    <xf numFmtId="0" fontId="1" fillId="0" borderId="0" xfId="0" applyFont="1" applyBorder="1"/>
    <xf numFmtId="0" fontId="14" fillId="0" borderId="0" xfId="0" applyFont="1" applyBorder="1"/>
    <xf numFmtId="0" fontId="0" fillId="0" borderId="0" xfId="0" applyBorder="1" applyAlignment="1">
      <alignment horizontal="left"/>
    </xf>
    <xf numFmtId="0" fontId="0" fillId="3" borderId="0" xfId="0" applyFill="1" applyBorder="1"/>
    <xf numFmtId="0" fontId="21" fillId="0" borderId="0" xfId="0" applyFont="1" applyBorder="1" applyAlignment="1"/>
    <xf numFmtId="0" fontId="22" fillId="0" borderId="0" xfId="0" applyFont="1" applyAlignment="1"/>
    <xf numFmtId="0" fontId="22" fillId="0" borderId="0" xfId="0" applyFont="1" applyFill="1" applyAlignment="1"/>
    <xf numFmtId="0" fontId="23" fillId="0" borderId="0" xfId="0" applyFont="1" applyFill="1" applyBorder="1" applyAlignment="1">
      <alignment wrapText="1"/>
    </xf>
    <xf numFmtId="0" fontId="21" fillId="0" borderId="3" xfId="0" applyFont="1" applyBorder="1" applyAlignment="1"/>
    <xf numFmtId="0" fontId="22" fillId="0" borderId="0" xfId="0" applyFont="1" applyFill="1" applyAlignment="1">
      <alignment vertical="center"/>
    </xf>
    <xf numFmtId="0" fontId="23" fillId="0" borderId="0" xfId="0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21" fillId="0" borderId="3" xfId="0" applyFont="1" applyFill="1" applyBorder="1" applyAlignment="1"/>
    <xf numFmtId="0" fontId="0" fillId="0" borderId="0" xfId="0" applyFill="1" applyBorder="1"/>
    <xf numFmtId="0" fontId="0" fillId="0" borderId="0" xfId="0" applyFill="1"/>
    <xf numFmtId="0" fontId="16" fillId="0" borderId="0" xfId="0" applyFont="1" applyFill="1"/>
    <xf numFmtId="0" fontId="16" fillId="0" borderId="0" xfId="0" applyFont="1" applyFill="1" applyBorder="1"/>
    <xf numFmtId="0" fontId="17" fillId="0" borderId="0" xfId="0" applyFont="1" applyFill="1" applyAlignment="1">
      <alignment horizontal="center" wrapText="1"/>
    </xf>
    <xf numFmtId="4" fontId="14" fillId="0" borderId="0" xfId="0" applyNumberFormat="1" applyFont="1" applyBorder="1"/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/>
    <xf numFmtId="0" fontId="4" fillId="0" borderId="0" xfId="0" applyFont="1" applyBorder="1"/>
    <xf numFmtId="0" fontId="0" fillId="5" borderId="0" xfId="0" applyFill="1" applyBorder="1"/>
    <xf numFmtId="4" fontId="21" fillId="0" borderId="3" xfId="0" applyNumberFormat="1" applyFont="1" applyBorder="1" applyAlignment="1">
      <alignment vertical="center"/>
    </xf>
    <xf numFmtId="2" fontId="16" fillId="0" borderId="0" xfId="0" applyNumberFormat="1" applyFont="1" applyFill="1" applyBorder="1"/>
    <xf numFmtId="4" fontId="0" fillId="0" borderId="0" xfId="0" applyNumberFormat="1" applyFill="1" applyBorder="1"/>
    <xf numFmtId="0" fontId="25" fillId="2" borderId="0" xfId="0" applyFont="1" applyFill="1" applyBorder="1" applyAlignment="1">
      <alignment horizontal="center"/>
    </xf>
    <xf numFmtId="0" fontId="25" fillId="0" borderId="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25" fillId="4" borderId="13" xfId="0" applyFont="1" applyFill="1" applyBorder="1" applyAlignment="1">
      <alignment horizontal="center"/>
    </xf>
    <xf numFmtId="4" fontId="24" fillId="4" borderId="6" xfId="0" applyNumberFormat="1" applyFont="1" applyFill="1" applyBorder="1" applyAlignment="1">
      <alignment horizontal="center" vertical="center"/>
    </xf>
    <xf numFmtId="4" fontId="24" fillId="4" borderId="12" xfId="0" applyNumberFormat="1" applyFont="1" applyFill="1" applyBorder="1" applyAlignment="1">
      <alignment horizontal="center" vertical="center"/>
    </xf>
    <xf numFmtId="0" fontId="28" fillId="0" borderId="0" xfId="0" applyFont="1" applyBorder="1" applyAlignment="1">
      <alignment horizontal="center"/>
    </xf>
    <xf numFmtId="4" fontId="29" fillId="0" borderId="2" xfId="0" applyNumberFormat="1" applyFont="1" applyBorder="1" applyAlignment="1">
      <alignment horizontal="center" vertical="center"/>
    </xf>
    <xf numFmtId="0" fontId="29" fillId="0" borderId="0" xfId="0" applyFont="1" applyBorder="1"/>
    <xf numFmtId="0" fontId="29" fillId="0" borderId="21" xfId="0" applyFont="1" applyBorder="1"/>
    <xf numFmtId="4" fontId="29" fillId="4" borderId="20" xfId="0" applyNumberFormat="1" applyFont="1" applyFill="1" applyBorder="1"/>
    <xf numFmtId="4" fontId="29" fillId="3" borderId="20" xfId="0" applyNumberFormat="1" applyFont="1" applyFill="1" applyBorder="1"/>
    <xf numFmtId="0" fontId="30" fillId="0" borderId="2" xfId="0" applyFont="1" applyBorder="1"/>
    <xf numFmtId="0" fontId="20" fillId="0" borderId="13" xfId="0" applyFont="1" applyFill="1" applyBorder="1" applyAlignment="1">
      <alignment horizontal="center"/>
    </xf>
    <xf numFmtId="4" fontId="31" fillId="0" borderId="6" xfId="0" applyNumberFormat="1" applyFont="1" applyFill="1" applyBorder="1" applyAlignment="1">
      <alignment horizontal="center" vertical="center"/>
    </xf>
    <xf numFmtId="0" fontId="30" fillId="0" borderId="13" xfId="0" applyFont="1" applyFill="1" applyBorder="1"/>
    <xf numFmtId="4" fontId="30" fillId="0" borderId="15" xfId="0" applyNumberFormat="1" applyFont="1" applyFill="1" applyBorder="1"/>
    <xf numFmtId="0" fontId="20" fillId="0" borderId="15" xfId="0" applyFont="1" applyFill="1" applyBorder="1" applyAlignment="1">
      <alignment horizontal="center" vertical="center"/>
    </xf>
    <xf numFmtId="4" fontId="30" fillId="0" borderId="13" xfId="0" applyNumberFormat="1" applyFont="1" applyFill="1" applyBorder="1"/>
    <xf numFmtId="4" fontId="31" fillId="4" borderId="6" xfId="0" applyNumberFormat="1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/>
    </xf>
    <xf numFmtId="4" fontId="31" fillId="0" borderId="24" xfId="0" applyNumberFormat="1" applyFont="1" applyFill="1" applyBorder="1" applyAlignment="1">
      <alignment horizontal="center" vertical="center"/>
    </xf>
    <xf numFmtId="4" fontId="31" fillId="0" borderId="25" xfId="0" applyNumberFormat="1" applyFont="1" applyFill="1" applyBorder="1" applyAlignment="1">
      <alignment horizontal="center" vertical="center"/>
    </xf>
    <xf numFmtId="4" fontId="31" fillId="4" borderId="4" xfId="0" applyNumberFormat="1" applyFont="1" applyFill="1" applyBorder="1" applyAlignment="1">
      <alignment horizontal="center" vertical="center"/>
    </xf>
    <xf numFmtId="4" fontId="31" fillId="0" borderId="12" xfId="0" applyNumberFormat="1" applyFont="1" applyFill="1" applyBorder="1" applyAlignment="1">
      <alignment horizontal="center" vertical="center"/>
    </xf>
    <xf numFmtId="0" fontId="30" fillId="0" borderId="15" xfId="0" applyFont="1" applyFill="1" applyBorder="1"/>
    <xf numFmtId="4" fontId="31" fillId="4" borderId="2" xfId="0" applyNumberFormat="1" applyFont="1" applyFill="1" applyBorder="1" applyAlignment="1">
      <alignment horizontal="center" vertical="center"/>
    </xf>
    <xf numFmtId="4" fontId="30" fillId="0" borderId="15" xfId="0" applyNumberFormat="1" applyFont="1" applyFill="1" applyBorder="1" applyAlignment="1">
      <alignment horizontal="center" vertical="center"/>
    </xf>
    <xf numFmtId="4" fontId="31" fillId="0" borderId="14" xfId="0" applyNumberFormat="1" applyFont="1" applyFill="1" applyBorder="1" applyAlignment="1">
      <alignment horizontal="center" vertical="center"/>
    </xf>
    <xf numFmtId="4" fontId="25" fillId="0" borderId="6" xfId="0" applyNumberFormat="1" applyFont="1" applyFill="1" applyBorder="1" applyAlignment="1">
      <alignment horizontal="center" vertical="center"/>
    </xf>
    <xf numFmtId="0" fontId="35" fillId="0" borderId="13" xfId="0" applyFont="1" applyFill="1" applyBorder="1"/>
    <xf numFmtId="0" fontId="34" fillId="0" borderId="13" xfId="0" applyFont="1" applyFill="1" applyBorder="1"/>
    <xf numFmtId="164" fontId="31" fillId="0" borderId="6" xfId="0" applyNumberFormat="1" applyFont="1" applyFill="1" applyBorder="1" applyAlignment="1">
      <alignment horizontal="center" vertical="center"/>
    </xf>
    <xf numFmtId="0" fontId="31" fillId="0" borderId="13" xfId="0" applyFont="1" applyFill="1" applyBorder="1"/>
    <xf numFmtId="4" fontId="25" fillId="0" borderId="4" xfId="0" applyNumberFormat="1" applyFont="1" applyFill="1" applyBorder="1" applyAlignment="1">
      <alignment horizontal="center" vertical="center"/>
    </xf>
    <xf numFmtId="0" fontId="35" fillId="0" borderId="3" xfId="0" applyFont="1" applyFill="1" applyBorder="1"/>
    <xf numFmtId="164" fontId="31" fillId="0" borderId="11" xfId="0" applyNumberFormat="1" applyFont="1" applyFill="1" applyBorder="1" applyAlignment="1">
      <alignment horizontal="center" vertical="center"/>
    </xf>
    <xf numFmtId="0" fontId="31" fillId="0" borderId="3" xfId="0" applyFont="1" applyFill="1" applyBorder="1"/>
    <xf numFmtId="0" fontId="35" fillId="3" borderId="0" xfId="0" applyFont="1" applyFill="1" applyBorder="1"/>
    <xf numFmtId="164" fontId="31" fillId="3" borderId="4" xfId="0" applyNumberFormat="1" applyFont="1" applyFill="1" applyBorder="1" applyAlignment="1">
      <alignment horizontal="center" vertical="center"/>
    </xf>
    <xf numFmtId="0" fontId="31" fillId="3" borderId="1" xfId="0" applyFont="1" applyFill="1" applyBorder="1"/>
    <xf numFmtId="0" fontId="26" fillId="4" borderId="13" xfId="0" applyFont="1" applyFill="1" applyBorder="1"/>
    <xf numFmtId="0" fontId="26" fillId="0" borderId="0" xfId="0" applyFont="1" applyFill="1" applyBorder="1"/>
    <xf numFmtId="4" fontId="25" fillId="0" borderId="0" xfId="0" applyNumberFormat="1" applyFont="1" applyFill="1" applyBorder="1" applyAlignment="1">
      <alignment horizontal="center" vertical="center"/>
    </xf>
    <xf numFmtId="0" fontId="34" fillId="3" borderId="0" xfId="0" applyFont="1" applyFill="1" applyBorder="1"/>
    <xf numFmtId="4" fontId="31" fillId="3" borderId="6" xfId="0" applyNumberFormat="1" applyFont="1" applyFill="1" applyBorder="1" applyAlignment="1">
      <alignment horizontal="center" vertical="center"/>
    </xf>
    <xf numFmtId="4" fontId="31" fillId="3" borderId="0" xfId="0" applyNumberFormat="1" applyFont="1" applyFill="1" applyBorder="1" applyAlignment="1">
      <alignment horizontal="center" vertical="center"/>
    </xf>
    <xf numFmtId="0" fontId="34" fillId="3" borderId="13" xfId="0" applyFont="1" applyFill="1" applyBorder="1"/>
    <xf numFmtId="4" fontId="31" fillId="3" borderId="13" xfId="0" applyNumberFormat="1" applyFont="1" applyFill="1" applyBorder="1" applyAlignment="1">
      <alignment horizontal="center" vertical="center"/>
    </xf>
    <xf numFmtId="164" fontId="34" fillId="3" borderId="0" xfId="0" applyNumberFormat="1" applyFont="1" applyFill="1" applyBorder="1"/>
    <xf numFmtId="164" fontId="34" fillId="3" borderId="13" xfId="0" applyNumberFormat="1" applyFont="1" applyFill="1" applyBorder="1"/>
    <xf numFmtId="0" fontId="26" fillId="4" borderId="1" xfId="0" applyFont="1" applyFill="1" applyBorder="1"/>
    <xf numFmtId="165" fontId="37" fillId="4" borderId="4" xfId="0" applyNumberFormat="1" applyFont="1" applyFill="1" applyBorder="1" applyAlignment="1">
      <alignment horizontal="center" vertical="center"/>
    </xf>
    <xf numFmtId="165" fontId="37" fillId="4" borderId="5" xfId="0" applyNumberFormat="1" applyFont="1" applyFill="1" applyBorder="1" applyAlignment="1">
      <alignment horizontal="center" vertical="center"/>
    </xf>
    <xf numFmtId="165" fontId="37" fillId="4" borderId="19" xfId="0" applyNumberFormat="1" applyFont="1" applyFill="1" applyBorder="1" applyAlignment="1">
      <alignment horizontal="center" vertical="center"/>
    </xf>
    <xf numFmtId="4" fontId="37" fillId="4" borderId="4" xfId="0" applyNumberFormat="1" applyFont="1" applyFill="1" applyBorder="1" applyAlignment="1">
      <alignment horizontal="center" vertical="center"/>
    </xf>
    <xf numFmtId="4" fontId="27" fillId="0" borderId="12" xfId="0" applyNumberFormat="1" applyFont="1" applyFill="1" applyBorder="1" applyAlignment="1">
      <alignment horizontal="center" vertical="center"/>
    </xf>
    <xf numFmtId="4" fontId="27" fillId="3" borderId="12" xfId="0" applyNumberFormat="1" applyFont="1" applyFill="1" applyBorder="1" applyAlignment="1">
      <alignment horizontal="center" vertical="center"/>
    </xf>
    <xf numFmtId="4" fontId="32" fillId="0" borderId="12" xfId="0" applyNumberFormat="1" applyFont="1" applyFill="1" applyBorder="1" applyAlignment="1">
      <alignment horizontal="center" vertical="center"/>
    </xf>
    <xf numFmtId="4" fontId="30" fillId="0" borderId="6" xfId="0" applyNumberFormat="1" applyFont="1" applyBorder="1" applyAlignment="1">
      <alignment horizontal="center" vertical="center"/>
    </xf>
    <xf numFmtId="4" fontId="32" fillId="0" borderId="6" xfId="0" applyNumberFormat="1" applyFont="1" applyFill="1" applyBorder="1" applyAlignment="1">
      <alignment horizontal="center" vertical="center"/>
    </xf>
    <xf numFmtId="4" fontId="32" fillId="0" borderId="6" xfId="0" applyNumberFormat="1" applyFont="1" applyBorder="1" applyAlignment="1">
      <alignment horizontal="center" vertical="center"/>
    </xf>
    <xf numFmtId="4" fontId="27" fillId="3" borderId="19" xfId="0" applyNumberFormat="1" applyFont="1" applyFill="1" applyBorder="1" applyAlignment="1">
      <alignment horizontal="center" vertical="center"/>
    </xf>
    <xf numFmtId="4" fontId="32" fillId="0" borderId="4" xfId="0" applyNumberFormat="1" applyFont="1" applyBorder="1" applyAlignment="1">
      <alignment horizontal="center" vertical="center"/>
    </xf>
    <xf numFmtId="4" fontId="27" fillId="0" borderId="4" xfId="0" applyNumberFormat="1" applyFont="1" applyFill="1" applyBorder="1" applyAlignment="1">
      <alignment horizontal="center" vertical="center"/>
    </xf>
    <xf numFmtId="4" fontId="27" fillId="0" borderId="20" xfId="0" applyNumberFormat="1" applyFont="1" applyFill="1" applyBorder="1" applyAlignment="1">
      <alignment horizontal="center" vertical="center"/>
    </xf>
    <xf numFmtId="4" fontId="27" fillId="3" borderId="17" xfId="0" applyNumberFormat="1" applyFont="1" applyFill="1" applyBorder="1" applyAlignment="1">
      <alignment horizontal="left" vertical="center"/>
    </xf>
    <xf numFmtId="4" fontId="32" fillId="0" borderId="18" xfId="0" applyNumberFormat="1" applyFont="1" applyBorder="1" applyAlignment="1">
      <alignment horizontal="center" vertical="center"/>
    </xf>
    <xf numFmtId="4" fontId="27" fillId="3" borderId="8" xfId="0" applyNumberFormat="1" applyFont="1" applyFill="1" applyBorder="1" applyAlignment="1">
      <alignment vertical="center"/>
    </xf>
    <xf numFmtId="4" fontId="32" fillId="0" borderId="7" xfId="0" applyNumberFormat="1" applyFont="1" applyBorder="1" applyAlignment="1">
      <alignment horizontal="center" vertical="center"/>
    </xf>
    <xf numFmtId="4" fontId="27" fillId="0" borderId="20" xfId="0" applyNumberFormat="1" applyFont="1" applyFill="1" applyBorder="1" applyAlignment="1">
      <alignment horizontal="left" vertical="center"/>
    </xf>
    <xf numFmtId="4" fontId="32" fillId="0" borderId="19" xfId="0" applyNumberFormat="1" applyFont="1" applyFill="1" applyBorder="1" applyAlignment="1">
      <alignment horizontal="center" vertical="center"/>
    </xf>
    <xf numFmtId="4" fontId="32" fillId="3" borderId="19" xfId="0" applyNumberFormat="1" applyFont="1" applyFill="1" applyBorder="1" applyAlignment="1">
      <alignment horizontal="center" vertical="center"/>
    </xf>
    <xf numFmtId="4" fontId="32" fillId="0" borderId="4" xfId="0" applyNumberFormat="1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/>
    </xf>
    <xf numFmtId="4" fontId="31" fillId="0" borderId="1" xfId="0" applyNumberFormat="1" applyFont="1" applyFill="1" applyBorder="1" applyAlignment="1">
      <alignment horizontal="center" vertical="center"/>
    </xf>
    <xf numFmtId="4" fontId="32" fillId="3" borderId="20" xfId="0" applyNumberFormat="1" applyFont="1" applyFill="1" applyBorder="1" applyAlignment="1">
      <alignment horizontal="center" vertical="center"/>
    </xf>
    <xf numFmtId="4" fontId="27" fillId="0" borderId="9" xfId="0" applyNumberFormat="1" applyFont="1" applyFill="1" applyBorder="1" applyAlignment="1">
      <alignment horizontal="center" vertical="center"/>
    </xf>
    <xf numFmtId="4" fontId="32" fillId="0" borderId="9" xfId="0" applyNumberFormat="1" applyFont="1" applyBorder="1" applyAlignment="1">
      <alignment horizontal="center" vertical="center"/>
    </xf>
    <xf numFmtId="4" fontId="27" fillId="3" borderId="9" xfId="0" applyNumberFormat="1" applyFont="1" applyFill="1" applyBorder="1" applyAlignment="1">
      <alignment horizontal="center" vertical="center"/>
    </xf>
    <xf numFmtId="4" fontId="27" fillId="0" borderId="19" xfId="0" applyNumberFormat="1" applyFont="1" applyFill="1" applyBorder="1" applyAlignment="1">
      <alignment horizontal="center" vertical="center"/>
    </xf>
    <xf numFmtId="4" fontId="21" fillId="0" borderId="3" xfId="0" applyNumberFormat="1" applyFont="1" applyFill="1" applyBorder="1" applyAlignment="1"/>
    <xf numFmtId="0" fontId="19" fillId="0" borderId="0" xfId="0" applyFont="1" applyBorder="1" applyAlignment="1" applyProtection="1">
      <alignment horizontal="center" vertical="center" wrapText="1"/>
    </xf>
    <xf numFmtId="0" fontId="25" fillId="2" borderId="3" xfId="0" applyFont="1" applyFill="1" applyBorder="1" applyAlignment="1">
      <alignment horizontal="center"/>
    </xf>
    <xf numFmtId="0" fontId="25" fillId="0" borderId="12" xfId="0" applyFont="1" applyBorder="1" applyAlignment="1">
      <alignment horizontal="center" vertical="center" wrapText="1"/>
    </xf>
    <xf numFmtId="0" fontId="26" fillId="0" borderId="13" xfId="0" applyFont="1" applyBorder="1" applyAlignment="1"/>
    <xf numFmtId="0" fontId="34" fillId="3" borderId="14" xfId="0" applyFont="1" applyFill="1" applyBorder="1" applyAlignment="1">
      <alignment vertical="center" wrapText="1"/>
    </xf>
    <xf numFmtId="0" fontId="33" fillId="0" borderId="12" xfId="0" applyFont="1" applyFill="1" applyBorder="1" applyAlignment="1">
      <alignment vertical="center" wrapText="1"/>
    </xf>
    <xf numFmtId="0" fontId="33" fillId="0" borderId="13" xfId="0" applyFont="1" applyFill="1" applyBorder="1" applyAlignment="1">
      <alignment vertical="center" wrapText="1"/>
    </xf>
    <xf numFmtId="4" fontId="32" fillId="4" borderId="4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/>
    <xf numFmtId="4" fontId="30" fillId="0" borderId="24" xfId="0" applyNumberFormat="1" applyFont="1" applyFill="1" applyBorder="1"/>
    <xf numFmtId="0" fontId="20" fillId="0" borderId="24" xfId="0" applyFont="1" applyFill="1" applyBorder="1" applyAlignment="1">
      <alignment horizontal="center" vertical="center"/>
    </xf>
    <xf numFmtId="4" fontId="30" fillId="0" borderId="1" xfId="0" applyNumberFormat="1" applyFont="1" applyFill="1" applyBorder="1"/>
    <xf numFmtId="0" fontId="31" fillId="3" borderId="26" xfId="0" applyFont="1" applyFill="1" applyBorder="1" applyAlignment="1">
      <alignment horizontal="left" vertical="center" wrapText="1"/>
    </xf>
    <xf numFmtId="4" fontId="27" fillId="0" borderId="6" xfId="0" applyNumberFormat="1" applyFont="1" applyFill="1" applyBorder="1" applyAlignment="1">
      <alignment horizontal="center" vertical="center"/>
    </xf>
    <xf numFmtId="4" fontId="32" fillId="3" borderId="6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1" fillId="3" borderId="12" xfId="0" applyFont="1" applyFill="1" applyBorder="1" applyAlignment="1">
      <alignment horizontal="left" vertical="center" wrapText="1"/>
    </xf>
    <xf numFmtId="0" fontId="31" fillId="3" borderId="13" xfId="0" applyFont="1" applyFill="1" applyBorder="1" applyAlignment="1">
      <alignment horizontal="left" vertical="center" wrapText="1"/>
    </xf>
    <xf numFmtId="0" fontId="31" fillId="0" borderId="12" xfId="0" applyFont="1" applyFill="1" applyBorder="1" applyAlignment="1">
      <alignment horizontal="left" vertical="center" wrapText="1"/>
    </xf>
    <xf numFmtId="0" fontId="31" fillId="0" borderId="13" xfId="0" applyFont="1" applyFill="1" applyBorder="1" applyAlignment="1">
      <alignment horizontal="left" vertical="center" wrapText="1"/>
    </xf>
    <xf numFmtId="0" fontId="31" fillId="0" borderId="14" xfId="0" applyFont="1" applyFill="1" applyBorder="1" applyAlignment="1">
      <alignment horizontal="left" vertical="center" wrapText="1"/>
    </xf>
    <xf numFmtId="0" fontId="31" fillId="0" borderId="12" xfId="0" applyFont="1" applyFill="1" applyBorder="1" applyAlignment="1">
      <alignment horizontal="center" vertical="center" wrapText="1"/>
    </xf>
    <xf numFmtId="0" fontId="31" fillId="0" borderId="13" xfId="0" applyFont="1" applyFill="1" applyBorder="1" applyAlignment="1">
      <alignment horizontal="center" vertical="center" wrapText="1"/>
    </xf>
    <xf numFmtId="0" fontId="33" fillId="0" borderId="12" xfId="0" applyFont="1" applyFill="1" applyBorder="1" applyAlignment="1">
      <alignment horizontal="right" vertical="center" wrapText="1"/>
    </xf>
    <xf numFmtId="0" fontId="33" fillId="0" borderId="13" xfId="0" applyFont="1" applyFill="1" applyBorder="1" applyAlignment="1">
      <alignment horizontal="right" vertical="center" wrapText="1"/>
    </xf>
    <xf numFmtId="0" fontId="31" fillId="0" borderId="12" xfId="0" applyFont="1" applyFill="1" applyBorder="1" applyAlignment="1">
      <alignment vertical="center" wrapText="1"/>
    </xf>
    <xf numFmtId="0" fontId="31" fillId="0" borderId="13" xfId="0" applyFont="1" applyFill="1" applyBorder="1" applyAlignment="1">
      <alignment vertical="center" wrapText="1"/>
    </xf>
    <xf numFmtId="0" fontId="31" fillId="0" borderId="14" xfId="0" applyFont="1" applyFill="1" applyBorder="1" applyAlignment="1">
      <alignment vertical="center" wrapText="1"/>
    </xf>
    <xf numFmtId="0" fontId="31" fillId="3" borderId="12" xfId="0" applyFont="1" applyFill="1" applyBorder="1" applyAlignment="1">
      <alignment vertical="center" wrapText="1"/>
    </xf>
    <xf numFmtId="0" fontId="34" fillId="3" borderId="13" xfId="0" applyFont="1" applyFill="1" applyBorder="1" applyAlignment="1">
      <alignment vertical="center" wrapText="1"/>
    </xf>
    <xf numFmtId="0" fontId="34" fillId="3" borderId="14" xfId="0" applyFont="1" applyFill="1" applyBorder="1" applyAlignment="1">
      <alignment vertical="center" wrapText="1"/>
    </xf>
    <xf numFmtId="0" fontId="31" fillId="3" borderId="13" xfId="0" applyFont="1" applyFill="1" applyBorder="1" applyAlignment="1">
      <alignment vertical="center" wrapText="1"/>
    </xf>
    <xf numFmtId="0" fontId="31" fillId="3" borderId="14" xfId="0" applyFont="1" applyFill="1" applyBorder="1" applyAlignment="1">
      <alignment vertical="center" wrapText="1"/>
    </xf>
    <xf numFmtId="0" fontId="37" fillId="4" borderId="12" xfId="0" applyFont="1" applyFill="1" applyBorder="1" applyAlignment="1" applyProtection="1">
      <alignment horizontal="center" vertical="center" wrapText="1"/>
    </xf>
    <xf numFmtId="0" fontId="37" fillId="4" borderId="13" xfId="0" applyFont="1" applyFill="1" applyBorder="1" applyAlignment="1" applyProtection="1">
      <alignment horizontal="center" vertical="center" wrapText="1"/>
    </xf>
    <xf numFmtId="0" fontId="37" fillId="4" borderId="14" xfId="0" applyFont="1" applyFill="1" applyBorder="1" applyAlignment="1" applyProtection="1">
      <alignment horizontal="center" vertical="center" wrapText="1"/>
    </xf>
    <xf numFmtId="0" fontId="25" fillId="0" borderId="12" xfId="0" applyFont="1" applyFill="1" applyBorder="1" applyAlignment="1">
      <alignment horizontal="left" vertical="center" wrapText="1"/>
    </xf>
    <xf numFmtId="0" fontId="25" fillId="0" borderId="13" xfId="0" applyFont="1" applyFill="1" applyBorder="1" applyAlignment="1">
      <alignment horizontal="left" vertical="center" wrapText="1"/>
    </xf>
    <xf numFmtId="0" fontId="25" fillId="0" borderId="14" xfId="0" applyFont="1" applyFill="1" applyBorder="1" applyAlignment="1">
      <alignment horizontal="left" vertical="center" wrapText="1"/>
    </xf>
    <xf numFmtId="0" fontId="31" fillId="3" borderId="14" xfId="0" applyFont="1" applyFill="1" applyBorder="1" applyAlignment="1">
      <alignment horizontal="left" vertical="center" wrapText="1"/>
    </xf>
    <xf numFmtId="0" fontId="34" fillId="3" borderId="13" xfId="0" applyFont="1" applyFill="1" applyBorder="1" applyAlignment="1">
      <alignment horizontal="left" vertical="center" wrapText="1"/>
    </xf>
    <xf numFmtId="0" fontId="34" fillId="3" borderId="14" xfId="0" applyFont="1" applyFill="1" applyBorder="1" applyAlignment="1">
      <alignment horizontal="left" vertical="center" wrapText="1"/>
    </xf>
    <xf numFmtId="0" fontId="36" fillId="3" borderId="13" xfId="0" applyFont="1" applyFill="1" applyBorder="1" applyAlignment="1">
      <alignment horizontal="left" vertical="center" wrapText="1"/>
    </xf>
    <xf numFmtId="0" fontId="36" fillId="3" borderId="14" xfId="0" applyFont="1" applyFill="1" applyBorder="1" applyAlignment="1">
      <alignment horizontal="left" vertical="center" wrapText="1"/>
    </xf>
    <xf numFmtId="0" fontId="38" fillId="4" borderId="13" xfId="0" applyFont="1" applyFill="1" applyBorder="1" applyAlignment="1"/>
    <xf numFmtId="0" fontId="38" fillId="4" borderId="14" xfId="0" applyFont="1" applyFill="1" applyBorder="1" applyAlignment="1"/>
    <xf numFmtId="0" fontId="27" fillId="0" borderId="20" xfId="0" applyFont="1" applyBorder="1" applyAlignment="1">
      <alignment horizontal="center" vertical="center"/>
    </xf>
    <xf numFmtId="0" fontId="27" fillId="0" borderId="0" xfId="0" applyFont="1" applyBorder="1"/>
    <xf numFmtId="0" fontId="27" fillId="0" borderId="22" xfId="0" applyFont="1" applyBorder="1"/>
    <xf numFmtId="0" fontId="31" fillId="0" borderId="23" xfId="0" applyFont="1" applyFill="1" applyBorder="1" applyAlignment="1">
      <alignment horizontal="left" vertical="center" wrapText="1"/>
    </xf>
    <xf numFmtId="0" fontId="32" fillId="0" borderId="24" xfId="0" applyFont="1" applyFill="1" applyBorder="1" applyAlignment="1">
      <alignment horizontal="left" vertical="center" wrapText="1"/>
    </xf>
    <xf numFmtId="0" fontId="19" fillId="0" borderId="0" xfId="0" applyFont="1" applyBorder="1" applyAlignment="1" applyProtection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165" fontId="20" fillId="4" borderId="11" xfId="0" applyNumberFormat="1" applyFont="1" applyFill="1" applyBorder="1" applyAlignment="1">
      <alignment horizontal="center" vertical="center" wrapText="1"/>
    </xf>
    <xf numFmtId="165" fontId="20" fillId="4" borderId="2" xfId="0" applyNumberFormat="1" applyFont="1" applyFill="1" applyBorder="1" applyAlignment="1">
      <alignment horizontal="center" vertical="center" wrapText="1"/>
    </xf>
    <xf numFmtId="165" fontId="20" fillId="0" borderId="11" xfId="0" applyNumberFormat="1" applyFont="1" applyFill="1" applyBorder="1" applyAlignment="1">
      <alignment horizontal="center" vertical="center" wrapText="1"/>
    </xf>
    <xf numFmtId="165" fontId="20" fillId="0" borderId="2" xfId="0" applyNumberFormat="1" applyFont="1" applyFill="1" applyBorder="1" applyAlignment="1">
      <alignment horizontal="center" vertical="center" wrapText="1"/>
    </xf>
    <xf numFmtId="165" fontId="20" fillId="0" borderId="16" xfId="0" applyNumberFormat="1" applyFont="1" applyFill="1" applyBorder="1" applyAlignment="1">
      <alignment horizontal="center" vertical="center" wrapText="1"/>
    </xf>
    <xf numFmtId="165" fontId="20" fillId="0" borderId="20" xfId="0" applyNumberFormat="1" applyFont="1" applyFill="1" applyBorder="1" applyAlignment="1">
      <alignment horizontal="center" vertical="center" wrapText="1"/>
    </xf>
    <xf numFmtId="165" fontId="20" fillId="0" borderId="27" xfId="0" applyNumberFormat="1" applyFont="1" applyFill="1" applyBorder="1" applyAlignment="1">
      <alignment horizontal="center" vertical="center" wrapText="1"/>
    </xf>
    <xf numFmtId="165" fontId="20" fillId="0" borderId="10" xfId="0" applyNumberFormat="1" applyFont="1" applyFill="1" applyBorder="1" applyAlignment="1">
      <alignment horizontal="center" vertical="center" wrapText="1"/>
    </xf>
    <xf numFmtId="0" fontId="37" fillId="4" borderId="12" xfId="0" applyFont="1" applyFill="1" applyBorder="1" applyAlignment="1">
      <alignment horizontal="left" vertical="center" wrapText="1"/>
    </xf>
    <xf numFmtId="0" fontId="37" fillId="4" borderId="13" xfId="0" applyFont="1" applyFill="1" applyBorder="1" applyAlignment="1">
      <alignment horizontal="left" vertical="center" wrapText="1"/>
    </xf>
    <xf numFmtId="0" fontId="37" fillId="4" borderId="14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 applyProtection="1">
      <alignment horizontal="center" vertical="center" wrapText="1"/>
    </xf>
    <xf numFmtId="0" fontId="23" fillId="0" borderId="0" xfId="0" applyFont="1" applyFill="1" applyBorder="1" applyAlignment="1">
      <alignment horizontal="left" wrapText="1"/>
    </xf>
    <xf numFmtId="0" fontId="34" fillId="0" borderId="13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indent="10"/>
    </xf>
    <xf numFmtId="0" fontId="3" fillId="0" borderId="0" xfId="0" applyFont="1" applyBorder="1" applyAlignment="1">
      <alignment vertical="center"/>
    </xf>
    <xf numFmtId="0" fontId="12" fillId="0" borderId="0" xfId="0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89"/>
  <sheetViews>
    <sheetView tabSelected="1" view="pageBreakPreview" topLeftCell="C5" zoomScale="87" zoomScaleNormal="50" zoomScaleSheetLayoutView="87" workbookViewId="0">
      <selection activeCell="AN5" sqref="AN5"/>
    </sheetView>
  </sheetViews>
  <sheetFormatPr defaultColWidth="9.7109375" defaultRowHeight="12.7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28515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28515625" hidden="1" customWidth="1"/>
    <col min="13" max="13" width="41.71093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71093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7109375" hidden="1" customWidth="1"/>
    <col min="24" max="24" width="30.42578125" hidden="1" customWidth="1"/>
    <col min="25" max="25" width="90" hidden="1" customWidth="1"/>
    <col min="26" max="26" width="26.28515625" customWidth="1"/>
    <col min="27" max="27" width="38.28515625" customWidth="1"/>
    <col min="28" max="28" width="50.7109375" customWidth="1"/>
    <col min="29" max="29" width="25" customWidth="1"/>
    <col min="30" max="30" width="44" hidden="1" customWidth="1"/>
    <col min="31" max="31" width="0.7109375" hidden="1" customWidth="1"/>
    <col min="32" max="32" width="16.7109375" style="16" hidden="1" customWidth="1"/>
    <col min="33" max="33" width="31.28515625" hidden="1" customWidth="1"/>
    <col min="34" max="34" width="54.5703125" hidden="1" customWidth="1"/>
    <col min="35" max="35" width="53.5703125" hidden="1" customWidth="1"/>
    <col min="36" max="36" width="20.28515625" hidden="1" customWidth="1"/>
    <col min="37" max="37" width="22" hidden="1" customWidth="1"/>
    <col min="38" max="38" width="47" hidden="1" customWidth="1"/>
    <col min="39" max="39" width="30.28515625" style="46" customWidth="1"/>
    <col min="40" max="40" width="29.5703125" style="27" customWidth="1"/>
    <col min="41" max="41" width="31" style="27" customWidth="1"/>
    <col min="42" max="42" width="25.7109375" style="1" customWidth="1"/>
    <col min="43" max="43" width="9.7109375" style="1"/>
    <col min="44" max="44" width="16.28515625" style="1" bestFit="1" customWidth="1"/>
    <col min="45" max="45" width="19.42578125" style="1" bestFit="1" customWidth="1"/>
    <col min="46" max="46" width="9.7109375" style="1"/>
  </cols>
  <sheetData>
    <row r="1" spans="2:46" s="2" customFormat="1" ht="115.5" customHeight="1" x14ac:dyDescent="0.2">
      <c r="C1" s="190" t="s">
        <v>49</v>
      </c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  <c r="Y1" s="190"/>
      <c r="Z1" s="190"/>
      <c r="AA1" s="190"/>
      <c r="AB1" s="190"/>
      <c r="AC1" s="190"/>
      <c r="AD1" s="190"/>
      <c r="AE1" s="190"/>
      <c r="AF1" s="190"/>
      <c r="AG1" s="190"/>
      <c r="AH1" s="190"/>
      <c r="AI1" s="190"/>
      <c r="AJ1" s="190"/>
      <c r="AK1" s="190"/>
      <c r="AL1" s="190"/>
      <c r="AM1" s="190"/>
      <c r="AN1" s="190"/>
      <c r="AO1" s="190"/>
      <c r="AP1" s="190"/>
      <c r="AQ1" s="24"/>
      <c r="AR1" s="24"/>
      <c r="AS1" s="24"/>
      <c r="AT1" s="24"/>
    </row>
    <row r="2" spans="2:46" s="2" customFormat="1" ht="16.5" customHeight="1" thickBot="1" x14ac:dyDescent="0.25"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24"/>
      <c r="AR2" s="24"/>
      <c r="AS2" s="24"/>
      <c r="AT2" s="24"/>
    </row>
    <row r="3" spans="2:46" s="18" customFormat="1" ht="50.45" customHeight="1" thickBot="1" x14ac:dyDescent="0.35">
      <c r="B3" s="19"/>
      <c r="C3" s="191" t="s">
        <v>1</v>
      </c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192"/>
      <c r="AD3" s="193"/>
      <c r="AE3" s="134"/>
      <c r="AF3" s="135"/>
      <c r="AG3" s="136"/>
      <c r="AH3" s="136"/>
      <c r="AI3" s="136"/>
      <c r="AJ3" s="136"/>
      <c r="AK3" s="136"/>
      <c r="AL3" s="136"/>
      <c r="AM3" s="197" t="s">
        <v>47</v>
      </c>
      <c r="AN3" s="199" t="s">
        <v>48</v>
      </c>
      <c r="AO3" s="201" t="s">
        <v>8</v>
      </c>
      <c r="AP3" s="203" t="s">
        <v>50</v>
      </c>
      <c r="AQ3" s="25"/>
      <c r="AR3" s="25"/>
      <c r="AS3" s="25"/>
      <c r="AT3" s="25"/>
    </row>
    <row r="4" spans="2:46" s="18" customFormat="1" ht="57.75" customHeight="1" thickBot="1" x14ac:dyDescent="0.35">
      <c r="B4" s="19"/>
      <c r="C4" s="194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6"/>
      <c r="AE4" s="50"/>
      <c r="AF4" s="51" t="s">
        <v>2</v>
      </c>
      <c r="AG4" s="52"/>
      <c r="AH4" s="52"/>
      <c r="AI4" s="52"/>
      <c r="AJ4" s="52"/>
      <c r="AK4" s="52"/>
      <c r="AL4" s="52"/>
      <c r="AM4" s="198"/>
      <c r="AN4" s="200"/>
      <c r="AO4" s="202"/>
      <c r="AP4" s="204"/>
      <c r="AQ4" s="25"/>
      <c r="AR4" s="25"/>
      <c r="AS4" s="42"/>
      <c r="AT4" s="25"/>
    </row>
    <row r="5" spans="2:46" s="18" customFormat="1" ht="59.25" customHeight="1" thickBot="1" x14ac:dyDescent="0.35">
      <c r="B5" s="19"/>
      <c r="C5" s="172" t="s">
        <v>33</v>
      </c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4"/>
      <c r="AE5" s="53"/>
      <c r="AF5" s="54" t="e">
        <f>AF7+AF9+AF17+#REF!+AF18+#REF!+#REF!+#REF!+AF20+#REF!+#REF!+#REF!+AF22+AF23+#REF!+#REF!</f>
        <v>#REF!</v>
      </c>
      <c r="AG5" s="54" t="e">
        <f>AG7+AG9+AG17+#REF!+AG18+#REF!+#REF!+#REF!+AG20+#REF!+#REF!+#REF!+AG22+AG23+#REF!+#REF!</f>
        <v>#REF!</v>
      </c>
      <c r="AH5" s="54" t="e">
        <f>AH7+AH9+AH17+#REF!+AH18+#REF!+#REF!+#REF!+AH20+#REF!+#REF!+#REF!+AH22+AH23+#REF!+#REF!</f>
        <v>#REF!</v>
      </c>
      <c r="AI5" s="54" t="e">
        <f>AI7+AI9+AI17+#REF!+AI18+#REF!+#REF!+#REF!+AI20+#REF!+#REF!+#REF!+AI22+AI23+#REF!+#REF!</f>
        <v>#REF!</v>
      </c>
      <c r="AJ5" s="54" t="e">
        <f>AJ7+AJ9+AJ17+#REF!+AJ18+#REF!+#REF!+#REF!+AJ20+#REF!+#REF!+#REF!+AJ22+AJ23+#REF!+#REF!</f>
        <v>#REF!</v>
      </c>
      <c r="AK5" s="54" t="e">
        <f>AK7+AK9+AK17+#REF!+AK18+#REF!+#REF!+#REF!+AK20+#REF!+#REF!+#REF!+AK22+AK23+#REF!+#REF!</f>
        <v>#REF!</v>
      </c>
      <c r="AL5" s="55" t="e">
        <f>AL7+AL9+AL17+#REF!+AL18+#REF!+#REF!+#REF!+AL20+#REF!+#REF!+#REF!+AL22+AL23+#REF!+#REF!</f>
        <v>#REF!</v>
      </c>
      <c r="AM5" s="55">
        <f>AM7+AM9+AM13+AM15+AM16+AM17+AM18+AM19+AM20+AM21+AM22+AM23+AM24+AM8+AM14</f>
        <v>841084006</v>
      </c>
      <c r="AN5" s="55">
        <f>AN7+AN9+AN13+AN15+AN16+AN17+AN18+AN19+AN20+AN21+AN22+AN23+AN24+AN8+AN14</f>
        <v>131135565.45999999</v>
      </c>
      <c r="AO5" s="55">
        <f t="shared" ref="AN5:AP5" si="0">AO7+AO9+AO13+AO15+AO16+AO17+AO18+AO19+AO20+AO21+AO22+AO23+AO24+AO8+AO14</f>
        <v>85814333.100000009</v>
      </c>
      <c r="AP5" s="55">
        <f t="shared" si="0"/>
        <v>45321232.360000014</v>
      </c>
      <c r="AQ5" s="25"/>
      <c r="AR5" s="42"/>
      <c r="AS5" s="42"/>
      <c r="AT5" s="25"/>
    </row>
    <row r="6" spans="2:46" s="20" customFormat="1" ht="25.5" customHeight="1" thickBot="1" x14ac:dyDescent="0.35">
      <c r="B6" s="21"/>
      <c r="C6" s="185" t="s">
        <v>0</v>
      </c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7"/>
      <c r="AE6" s="56"/>
      <c r="AF6" s="57" t="s">
        <v>3</v>
      </c>
      <c r="AG6" s="58"/>
      <c r="AH6" s="58"/>
      <c r="AI6" s="58"/>
      <c r="AJ6" s="59"/>
      <c r="AK6" s="59"/>
      <c r="AL6" s="58"/>
      <c r="AM6" s="60"/>
      <c r="AN6" s="61"/>
      <c r="AO6" s="61"/>
      <c r="AP6" s="62"/>
      <c r="AQ6" s="22"/>
      <c r="AR6" s="22"/>
      <c r="AS6" s="22"/>
      <c r="AT6" s="22"/>
    </row>
    <row r="7" spans="2:46" s="20" customFormat="1" ht="65.25" customHeight="1" thickBot="1" x14ac:dyDescent="0.3">
      <c r="B7" s="21"/>
      <c r="C7" s="157" t="s">
        <v>37</v>
      </c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58"/>
      <c r="AB7" s="158"/>
      <c r="AC7" s="158"/>
      <c r="AD7" s="159"/>
      <c r="AE7" s="63"/>
      <c r="AF7" s="64">
        <f>12686+3105</f>
        <v>15791</v>
      </c>
      <c r="AG7" s="65"/>
      <c r="AH7" s="65"/>
      <c r="AI7" s="65"/>
      <c r="AJ7" s="66">
        <v>3188</v>
      </c>
      <c r="AK7" s="67">
        <v>12751</v>
      </c>
      <c r="AL7" s="68"/>
      <c r="AM7" s="69">
        <v>24172000</v>
      </c>
      <c r="AN7" s="106">
        <v>0</v>
      </c>
      <c r="AO7" s="107">
        <v>0</v>
      </c>
      <c r="AP7" s="109">
        <f>AN7-AO7</f>
        <v>0</v>
      </c>
      <c r="AQ7" s="22"/>
      <c r="AR7" s="22"/>
      <c r="AS7" s="22" t="s">
        <v>35</v>
      </c>
      <c r="AT7" s="22"/>
    </row>
    <row r="8" spans="2:46" s="20" customFormat="1" ht="51.75" customHeight="1" thickBot="1" x14ac:dyDescent="0.3">
      <c r="B8" s="21"/>
      <c r="C8" s="157" t="s">
        <v>41</v>
      </c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41"/>
      <c r="AE8" s="125"/>
      <c r="AF8" s="126"/>
      <c r="AG8" s="142"/>
      <c r="AH8" s="142"/>
      <c r="AI8" s="142"/>
      <c r="AJ8" s="143"/>
      <c r="AK8" s="144"/>
      <c r="AL8" s="145"/>
      <c r="AM8" s="73">
        <v>14503000</v>
      </c>
      <c r="AN8" s="106">
        <v>0</v>
      </c>
      <c r="AO8" s="107">
        <v>0</v>
      </c>
      <c r="AP8" s="109">
        <f>AN8-AO8</f>
        <v>0</v>
      </c>
      <c r="AQ8" s="22"/>
      <c r="AR8" s="22"/>
      <c r="AS8" s="22"/>
      <c r="AT8" s="22"/>
    </row>
    <row r="9" spans="2:46" s="39" customFormat="1" ht="139.5" customHeight="1" thickBot="1" x14ac:dyDescent="0.3">
      <c r="B9" s="41"/>
      <c r="C9" s="188" t="s">
        <v>14</v>
      </c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70"/>
      <c r="AF9" s="71" t="e">
        <f>#REF!+#REF!+#REF!+#REF!+#REF!</f>
        <v>#REF!</v>
      </c>
      <c r="AG9" s="71" t="e">
        <f>#REF!+#REF!+#REF!+#REF!</f>
        <v>#REF!</v>
      </c>
      <c r="AH9" s="71" t="e">
        <f>#REF!+#REF!+#REF!+#REF!</f>
        <v>#REF!</v>
      </c>
      <c r="AI9" s="71" t="e">
        <f>#REF!+#REF!+#REF!+#REF!</f>
        <v>#REF!</v>
      </c>
      <c r="AJ9" s="71" t="e">
        <f>#REF!+#REF!+#REF!+#REF!</f>
        <v>#REF!</v>
      </c>
      <c r="AK9" s="71" t="e">
        <f>#REF!+#REF!+#REF!+#REF!</f>
        <v>#REF!</v>
      </c>
      <c r="AL9" s="72" t="e">
        <f>#REF!+#REF!+#REF!+#REF!</f>
        <v>#REF!</v>
      </c>
      <c r="AM9" s="73">
        <v>768759200</v>
      </c>
      <c r="AN9" s="108">
        <f>60223500+13908000+639340+167000+3137833.34+33760000+209400+69800+11887330</f>
        <v>124002203.34</v>
      </c>
      <c r="AO9" s="108">
        <f>39332304.49+12437682.06+3137833.34+22570573.39+209400+69800+5671840.97</f>
        <v>83429434.25</v>
      </c>
      <c r="AP9" s="110">
        <f>AN9-AO9</f>
        <v>40572769.090000004</v>
      </c>
      <c r="AQ9" s="40"/>
      <c r="AR9" s="40"/>
      <c r="AS9" s="40"/>
      <c r="AT9" s="40"/>
    </row>
    <row r="10" spans="2:46" s="39" customFormat="1" ht="34.5" customHeight="1" thickBot="1" x14ac:dyDescent="0.3">
      <c r="B10" s="41"/>
      <c r="C10" s="160" t="s">
        <v>0</v>
      </c>
      <c r="D10" s="161"/>
      <c r="E10" s="161"/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61"/>
      <c r="Y10" s="161"/>
      <c r="Z10" s="161"/>
      <c r="AA10" s="161"/>
      <c r="AB10" s="161"/>
      <c r="AC10" s="161"/>
      <c r="AD10" s="124"/>
      <c r="AE10" s="125"/>
      <c r="AF10" s="126"/>
      <c r="AG10" s="126"/>
      <c r="AH10" s="126"/>
      <c r="AI10" s="126"/>
      <c r="AJ10" s="71"/>
      <c r="AK10" s="71"/>
      <c r="AL10" s="126"/>
      <c r="AM10" s="73"/>
      <c r="AN10" s="108"/>
      <c r="AO10" s="110"/>
      <c r="AP10" s="110"/>
      <c r="AQ10" s="40"/>
      <c r="AR10" s="40"/>
      <c r="AS10" s="40"/>
      <c r="AT10" s="40"/>
    </row>
    <row r="11" spans="2:46" s="39" customFormat="1" ht="42" customHeight="1" thickBot="1" x14ac:dyDescent="0.3">
      <c r="B11" s="41"/>
      <c r="C11" s="162" t="s">
        <v>32</v>
      </c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24"/>
      <c r="AE11" s="125"/>
      <c r="AF11" s="126"/>
      <c r="AG11" s="126"/>
      <c r="AH11" s="126"/>
      <c r="AI11" s="126"/>
      <c r="AJ11" s="71"/>
      <c r="AK11" s="71"/>
      <c r="AL11" s="126"/>
      <c r="AM11" s="140">
        <v>18827000</v>
      </c>
      <c r="AN11" s="108">
        <v>3137833.34</v>
      </c>
      <c r="AO11" s="110">
        <v>3137833.34</v>
      </c>
      <c r="AP11" s="110">
        <f>AN11-AO11</f>
        <v>0</v>
      </c>
      <c r="AQ11" s="40"/>
      <c r="AR11" s="40"/>
      <c r="AS11" s="40"/>
      <c r="AT11" s="40"/>
    </row>
    <row r="12" spans="2:46" s="39" customFormat="1" ht="42" customHeight="1" thickBot="1" x14ac:dyDescent="0.3">
      <c r="B12" s="41"/>
      <c r="C12" s="138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63" t="s">
        <v>38</v>
      </c>
      <c r="AA12" s="163"/>
      <c r="AB12" s="163"/>
      <c r="AC12" s="163"/>
      <c r="AD12" s="124"/>
      <c r="AE12" s="125"/>
      <c r="AF12" s="126"/>
      <c r="AG12" s="126"/>
      <c r="AH12" s="126"/>
      <c r="AI12" s="126"/>
      <c r="AJ12" s="71"/>
      <c r="AK12" s="71"/>
      <c r="AL12" s="126"/>
      <c r="AM12" s="140">
        <v>1675200</v>
      </c>
      <c r="AN12" s="108">
        <f>209400+69800</f>
        <v>279200</v>
      </c>
      <c r="AO12" s="110">
        <f>209400+69800</f>
        <v>279200</v>
      </c>
      <c r="AP12" s="110">
        <f>AN12-AO12</f>
        <v>0</v>
      </c>
      <c r="AQ12" s="40"/>
      <c r="AR12" s="40"/>
      <c r="AS12" s="40"/>
      <c r="AT12" s="40"/>
    </row>
    <row r="13" spans="2:46" s="39" customFormat="1" ht="42" customHeight="1" thickBot="1" x14ac:dyDescent="0.3">
      <c r="B13" s="41"/>
      <c r="C13" s="157" t="s">
        <v>42</v>
      </c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8"/>
      <c r="AD13" s="124"/>
      <c r="AE13" s="125"/>
      <c r="AF13" s="126"/>
      <c r="AG13" s="126"/>
      <c r="AH13" s="126"/>
      <c r="AI13" s="126"/>
      <c r="AJ13" s="71"/>
      <c r="AK13" s="71"/>
      <c r="AL13" s="126"/>
      <c r="AM13" s="73">
        <v>700000</v>
      </c>
      <c r="AN13" s="108">
        <f>100000+50000</f>
        <v>150000</v>
      </c>
      <c r="AO13" s="110">
        <v>0</v>
      </c>
      <c r="AP13" s="110">
        <f>AN13-AO13</f>
        <v>150000</v>
      </c>
      <c r="AQ13" s="40"/>
      <c r="AR13" s="40"/>
      <c r="AS13" s="40"/>
      <c r="AT13" s="40"/>
    </row>
    <row r="14" spans="2:46" s="39" customFormat="1" ht="76.5" customHeight="1" thickBot="1" x14ac:dyDescent="0.3">
      <c r="B14" s="41"/>
      <c r="C14" s="157" t="s">
        <v>43</v>
      </c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24"/>
      <c r="AE14" s="125"/>
      <c r="AF14" s="126"/>
      <c r="AG14" s="126"/>
      <c r="AH14" s="126"/>
      <c r="AI14" s="126"/>
      <c r="AJ14" s="71"/>
      <c r="AK14" s="71"/>
      <c r="AL14" s="126"/>
      <c r="AM14" s="73">
        <v>2880000</v>
      </c>
      <c r="AN14" s="121">
        <v>0</v>
      </c>
      <c r="AO14" s="123">
        <v>0</v>
      </c>
      <c r="AP14" s="110">
        <f>AN14-AO14</f>
        <v>0</v>
      </c>
      <c r="AQ14" s="40"/>
      <c r="AR14" s="40"/>
      <c r="AS14" s="40"/>
      <c r="AT14" s="40"/>
    </row>
    <row r="15" spans="2:46" s="20" customFormat="1" ht="60" customHeight="1" thickBot="1" x14ac:dyDescent="0.3">
      <c r="B15" s="21"/>
      <c r="C15" s="157" t="s">
        <v>15</v>
      </c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9"/>
      <c r="AE15" s="63"/>
      <c r="AF15" s="64">
        <f>2907+569</f>
        <v>3476</v>
      </c>
      <c r="AG15" s="65"/>
      <c r="AH15" s="65"/>
      <c r="AI15" s="65"/>
      <c r="AJ15" s="75"/>
      <c r="AK15" s="75"/>
      <c r="AL15" s="65"/>
      <c r="AM15" s="69">
        <v>4294250</v>
      </c>
      <c r="AN15" s="108">
        <v>422135.85</v>
      </c>
      <c r="AO15" s="148">
        <v>422135.85</v>
      </c>
      <c r="AP15" s="110">
        <f>AN15-AO15</f>
        <v>0</v>
      </c>
      <c r="AQ15" s="22"/>
      <c r="AR15" s="22"/>
      <c r="AS15" s="22"/>
      <c r="AT15" s="22"/>
    </row>
    <row r="16" spans="2:46" s="20" customFormat="1" ht="53.25" customHeight="1" thickBot="1" x14ac:dyDescent="0.3">
      <c r="B16" s="23"/>
      <c r="C16" s="157" t="s">
        <v>16</v>
      </c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9"/>
      <c r="AE16" s="63"/>
      <c r="AF16" s="64">
        <v>1922</v>
      </c>
      <c r="AG16" s="65"/>
      <c r="AH16" s="65"/>
      <c r="AI16" s="65"/>
      <c r="AJ16" s="75"/>
      <c r="AK16" s="75"/>
      <c r="AL16" s="65"/>
      <c r="AM16" s="69">
        <v>3198000</v>
      </c>
      <c r="AN16" s="106">
        <v>533000</v>
      </c>
      <c r="AO16" s="106">
        <v>212340.04</v>
      </c>
      <c r="AP16" s="110">
        <f t="shared" ref="AP16" si="1">AN16-AO16</f>
        <v>320659.95999999996</v>
      </c>
      <c r="AQ16" s="22"/>
      <c r="AR16" s="22"/>
      <c r="AS16" s="22"/>
      <c r="AT16" s="22"/>
    </row>
    <row r="17" spans="2:46" s="20" customFormat="1" ht="61.5" customHeight="1" thickBot="1" x14ac:dyDescent="0.3">
      <c r="B17" s="21"/>
      <c r="C17" s="157" t="s">
        <v>17</v>
      </c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9"/>
      <c r="AE17" s="65"/>
      <c r="AF17" s="64">
        <v>1473</v>
      </c>
      <c r="AG17" s="65"/>
      <c r="AH17" s="65"/>
      <c r="AI17" s="65"/>
      <c r="AJ17" s="77">
        <v>248</v>
      </c>
      <c r="AK17" s="67">
        <v>1284</v>
      </c>
      <c r="AL17" s="65"/>
      <c r="AM17" s="69">
        <v>13000</v>
      </c>
      <c r="AN17" s="106">
        <v>1219.0999999999999</v>
      </c>
      <c r="AO17" s="107">
        <v>0</v>
      </c>
      <c r="AP17" s="111">
        <f>AN17-AO17</f>
        <v>1219.0999999999999</v>
      </c>
      <c r="AQ17" s="22"/>
      <c r="AR17" s="22"/>
      <c r="AS17" s="22"/>
      <c r="AT17" s="22"/>
    </row>
    <row r="18" spans="2:46" s="20" customFormat="1" ht="58.5" customHeight="1" thickBot="1" x14ac:dyDescent="0.3">
      <c r="C18" s="157" t="s">
        <v>18</v>
      </c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9"/>
      <c r="AE18" s="65"/>
      <c r="AF18" s="64" t="e">
        <f>#REF!+#REF!+#REF!</f>
        <v>#REF!</v>
      </c>
      <c r="AG18" s="78" t="e">
        <f>#REF!+#REF!+#REF!</f>
        <v>#REF!</v>
      </c>
      <c r="AH18" s="64" t="e">
        <f>#REF!+#REF!+#REF!</f>
        <v>#REF!</v>
      </c>
      <c r="AI18" s="64" t="e">
        <f>#REF!+#REF!+#REF!</f>
        <v>#REF!</v>
      </c>
      <c r="AJ18" s="64" t="e">
        <f>#REF!+#REF!+#REF!</f>
        <v>#REF!</v>
      </c>
      <c r="AK18" s="64" t="e">
        <f>#REF!+#REF!+#REF!</f>
        <v>#REF!</v>
      </c>
      <c r="AL18" s="74" t="e">
        <f>#REF!+#REF!+#REF!</f>
        <v>#REF!</v>
      </c>
      <c r="AM18" s="69">
        <v>17299000</v>
      </c>
      <c r="AN18" s="106">
        <f>3094903+15477.37+160550</f>
        <v>3270930.37</v>
      </c>
      <c r="AO18" s="106">
        <f>70307.98+1363969.8+6387.81</f>
        <v>1440665.59</v>
      </c>
      <c r="AP18" s="111">
        <f>AN18-AO18</f>
        <v>1830264.78</v>
      </c>
      <c r="AQ18" s="22"/>
      <c r="AR18" s="22"/>
      <c r="AS18" s="22"/>
      <c r="AT18" s="22"/>
    </row>
    <row r="19" spans="2:46" s="20" customFormat="1" ht="58.5" customHeight="1" thickBot="1" x14ac:dyDescent="0.6">
      <c r="C19" s="157" t="s">
        <v>19</v>
      </c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  <c r="AD19" s="159"/>
      <c r="AE19" s="80"/>
      <c r="AF19" s="64">
        <v>554</v>
      </c>
      <c r="AG19" s="81"/>
      <c r="AH19" s="81"/>
      <c r="AI19" s="81"/>
      <c r="AJ19" s="81"/>
      <c r="AK19" s="81"/>
      <c r="AL19" s="81"/>
      <c r="AM19" s="69">
        <v>1457000</v>
      </c>
      <c r="AN19" s="128">
        <v>901000</v>
      </c>
      <c r="AO19" s="130">
        <v>23499.8</v>
      </c>
      <c r="AP19" s="129">
        <f>AN19-AO19</f>
        <v>877500.2</v>
      </c>
      <c r="AQ19" s="22"/>
      <c r="AR19" s="22"/>
      <c r="AS19" s="22"/>
      <c r="AT19" s="22"/>
    </row>
    <row r="20" spans="2:46" s="39" customFormat="1" ht="59.25" customHeight="1" thickBot="1" x14ac:dyDescent="0.6">
      <c r="C20" s="164" t="s">
        <v>20</v>
      </c>
      <c r="D20" s="165"/>
      <c r="E20" s="165"/>
      <c r="F20" s="165"/>
      <c r="G20" s="165"/>
      <c r="H20" s="165"/>
      <c r="I20" s="165"/>
      <c r="J20" s="165"/>
      <c r="K20" s="165"/>
      <c r="L20" s="165"/>
      <c r="M20" s="165"/>
      <c r="N20" s="165"/>
      <c r="O20" s="165"/>
      <c r="P20" s="165"/>
      <c r="Q20" s="165"/>
      <c r="R20" s="165"/>
      <c r="S20" s="165"/>
      <c r="T20" s="165"/>
      <c r="U20" s="165"/>
      <c r="V20" s="165"/>
      <c r="W20" s="165"/>
      <c r="X20" s="165"/>
      <c r="Y20" s="165"/>
      <c r="Z20" s="165"/>
      <c r="AA20" s="165"/>
      <c r="AB20" s="165"/>
      <c r="AC20" s="165"/>
      <c r="AD20" s="166"/>
      <c r="AE20" s="80"/>
      <c r="AF20" s="82">
        <v>540</v>
      </c>
      <c r="AG20" s="83"/>
      <c r="AH20" s="83"/>
      <c r="AI20" s="83"/>
      <c r="AJ20" s="83"/>
      <c r="AK20" s="83"/>
      <c r="AL20" s="83"/>
      <c r="AM20" s="69">
        <v>1474000</v>
      </c>
      <c r="AN20" s="114">
        <v>1474000</v>
      </c>
      <c r="AO20" s="114">
        <v>165358.29</v>
      </c>
      <c r="AP20" s="129">
        <f t="shared" ref="AP20:AP21" si="2">AN20-AO20</f>
        <v>1308641.71</v>
      </c>
      <c r="AQ20" s="40"/>
      <c r="AR20" s="40"/>
      <c r="AS20" s="48"/>
      <c r="AT20" s="40"/>
    </row>
    <row r="21" spans="2:46" ht="51" customHeight="1" thickBot="1" x14ac:dyDescent="0.6">
      <c r="C21" s="164" t="s">
        <v>30</v>
      </c>
      <c r="D21" s="165"/>
      <c r="E21" s="165"/>
      <c r="F21" s="165"/>
      <c r="G21" s="165"/>
      <c r="H21" s="165"/>
      <c r="I21" s="165"/>
      <c r="J21" s="165"/>
      <c r="K21" s="165"/>
      <c r="L21" s="165"/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65"/>
      <c r="Z21" s="165"/>
      <c r="AA21" s="165"/>
      <c r="AB21" s="165"/>
      <c r="AC21" s="165"/>
      <c r="AD21" s="166"/>
      <c r="AE21" s="80"/>
      <c r="AF21" s="82"/>
      <c r="AG21" s="83"/>
      <c r="AH21" s="83"/>
      <c r="AI21" s="83"/>
      <c r="AJ21" s="83"/>
      <c r="AK21" s="83"/>
      <c r="AL21" s="83"/>
      <c r="AM21" s="69">
        <v>556</v>
      </c>
      <c r="AN21" s="115">
        <v>0</v>
      </c>
      <c r="AO21" s="127">
        <v>0</v>
      </c>
      <c r="AP21" s="129">
        <f t="shared" si="2"/>
        <v>0</v>
      </c>
    </row>
    <row r="22" spans="2:46" ht="57.75" customHeight="1" thickBot="1" x14ac:dyDescent="0.6">
      <c r="C22" s="164" t="s">
        <v>39</v>
      </c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65"/>
      <c r="Z22" s="165"/>
      <c r="AA22" s="165"/>
      <c r="AB22" s="165"/>
      <c r="AC22" s="165"/>
      <c r="AD22" s="166"/>
      <c r="AE22" s="80"/>
      <c r="AF22" s="82"/>
      <c r="AG22" s="83"/>
      <c r="AH22" s="83"/>
      <c r="AI22" s="83"/>
      <c r="AJ22" s="83"/>
      <c r="AK22" s="83"/>
      <c r="AL22" s="83"/>
      <c r="AM22" s="69">
        <v>1523000</v>
      </c>
      <c r="AN22" s="106">
        <v>313000</v>
      </c>
      <c r="AO22" s="107">
        <v>81998.25</v>
      </c>
      <c r="AP22" s="111">
        <f>AN22-AO22</f>
        <v>231001.75</v>
      </c>
    </row>
    <row r="23" spans="2:46" ht="67.5" customHeight="1" thickBot="1" x14ac:dyDescent="0.6">
      <c r="C23" s="164" t="s">
        <v>31</v>
      </c>
      <c r="D23" s="165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6"/>
      <c r="AE23" s="85"/>
      <c r="AF23" s="86"/>
      <c r="AG23" s="87"/>
      <c r="AH23" s="87"/>
      <c r="AI23" s="87"/>
      <c r="AJ23" s="87"/>
      <c r="AK23" s="87"/>
      <c r="AL23" s="87"/>
      <c r="AM23" s="69">
        <v>347000</v>
      </c>
      <c r="AN23" s="106">
        <v>68076.800000000003</v>
      </c>
      <c r="AO23" s="107">
        <v>38901.03</v>
      </c>
      <c r="AP23" s="111">
        <f t="shared" ref="AP23:AP24" si="3">AN23-AO23</f>
        <v>29175.770000000004</v>
      </c>
      <c r="AQ23" s="26"/>
      <c r="AR23" s="26"/>
      <c r="AS23" s="26"/>
      <c r="AT23" s="26"/>
    </row>
    <row r="24" spans="2:46" ht="61.5" customHeight="1" thickBot="1" x14ac:dyDescent="0.6">
      <c r="C24" s="167" t="s">
        <v>21</v>
      </c>
      <c r="D24" s="170"/>
      <c r="E24" s="170"/>
      <c r="F24" s="170"/>
      <c r="G24" s="170"/>
      <c r="H24" s="170"/>
      <c r="I24" s="170"/>
      <c r="J24" s="170"/>
      <c r="K24" s="170"/>
      <c r="L24" s="170"/>
      <c r="M24" s="170"/>
      <c r="N24" s="170"/>
      <c r="O24" s="170"/>
      <c r="P24" s="170"/>
      <c r="Q24" s="170"/>
      <c r="R24" s="170"/>
      <c r="S24" s="170"/>
      <c r="T24" s="170"/>
      <c r="U24" s="170"/>
      <c r="V24" s="170"/>
      <c r="W24" s="170"/>
      <c r="X24" s="170"/>
      <c r="Y24" s="170"/>
      <c r="Z24" s="170"/>
      <c r="AA24" s="170"/>
      <c r="AB24" s="170"/>
      <c r="AC24" s="170"/>
      <c r="AD24" s="171"/>
      <c r="AE24" s="88"/>
      <c r="AF24" s="89"/>
      <c r="AG24" s="90"/>
      <c r="AH24" s="90"/>
      <c r="AI24" s="90"/>
      <c r="AJ24" s="90"/>
      <c r="AK24" s="90"/>
      <c r="AL24" s="90"/>
      <c r="AM24" s="73">
        <v>464000</v>
      </c>
      <c r="AN24" s="106">
        <v>0</v>
      </c>
      <c r="AO24" s="107">
        <v>0</v>
      </c>
      <c r="AP24" s="111">
        <f t="shared" si="3"/>
        <v>0</v>
      </c>
    </row>
    <row r="25" spans="2:46" s="38" customFormat="1" ht="65.25" customHeight="1" thickBot="1" x14ac:dyDescent="0.25">
      <c r="C25" s="172" t="s">
        <v>34</v>
      </c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73"/>
      <c r="O25" s="173"/>
      <c r="P25" s="173"/>
      <c r="Q25" s="173"/>
      <c r="R25" s="173"/>
      <c r="S25" s="173"/>
      <c r="T25" s="173"/>
      <c r="U25" s="173"/>
      <c r="V25" s="173"/>
      <c r="W25" s="173"/>
      <c r="X25" s="173"/>
      <c r="Y25" s="173"/>
      <c r="Z25" s="173"/>
      <c r="AA25" s="173"/>
      <c r="AB25" s="173"/>
      <c r="AC25" s="173"/>
      <c r="AD25" s="174"/>
      <c r="AE25" s="91"/>
      <c r="AF25" s="54" t="e">
        <f>AF26+AF27+#REF!+AF29</f>
        <v>#REF!</v>
      </c>
      <c r="AG25" s="54" t="e">
        <f>AG26+AG27+#REF!+AG29</f>
        <v>#REF!</v>
      </c>
      <c r="AH25" s="54" t="e">
        <f>AH26+AH27+#REF!+AH29</f>
        <v>#REF!</v>
      </c>
      <c r="AI25" s="54" t="e">
        <f>AI26+AI27+#REF!+AI29</f>
        <v>#REF!</v>
      </c>
      <c r="AJ25" s="54" t="e">
        <f>AJ26+AJ27+#REF!+AJ29</f>
        <v>#REF!</v>
      </c>
      <c r="AK25" s="54" t="e">
        <f>AK26+AK27+#REF!+AK29</f>
        <v>#REF!</v>
      </c>
      <c r="AL25" s="55" t="e">
        <f>AL26+AL27+#REF!+AL29</f>
        <v>#REF!</v>
      </c>
      <c r="AM25" s="54">
        <f>AM28+AM30+AM31+AM32+AM33+AM34+AM35+AM36+AM37+AM38+AM39+AM40</f>
        <v>2152267202.0699997</v>
      </c>
      <c r="AN25" s="54">
        <f t="shared" ref="AN25:AP25" si="4">AN28+AN30+AN31+AN32+AN33+AN34+AN35+AN36+AN37+AN38+AN39+AN40</f>
        <v>44674193.009999998</v>
      </c>
      <c r="AO25" s="54">
        <f t="shared" si="4"/>
        <v>44674193.009999998</v>
      </c>
      <c r="AP25" s="54">
        <f t="shared" si="4"/>
        <v>0</v>
      </c>
      <c r="AQ25" s="37"/>
      <c r="AR25" s="49"/>
      <c r="AS25" s="49"/>
      <c r="AT25" s="37"/>
    </row>
    <row r="26" spans="2:46" ht="18.75" hidden="1" customHeight="1" thickBot="1" x14ac:dyDescent="0.25">
      <c r="C26" s="175" t="s">
        <v>6</v>
      </c>
      <c r="D26" s="176"/>
      <c r="E26" s="176"/>
      <c r="F26" s="176"/>
      <c r="G26" s="176"/>
      <c r="H26" s="176"/>
      <c r="I26" s="176"/>
      <c r="J26" s="176"/>
      <c r="K26" s="176"/>
      <c r="L26" s="176"/>
      <c r="M26" s="176"/>
      <c r="N26" s="176"/>
      <c r="O26" s="176"/>
      <c r="P26" s="176"/>
      <c r="Q26" s="176"/>
      <c r="R26" s="176"/>
      <c r="S26" s="176"/>
      <c r="T26" s="176"/>
      <c r="U26" s="176"/>
      <c r="V26" s="176"/>
      <c r="W26" s="176"/>
      <c r="X26" s="176"/>
      <c r="Y26" s="176"/>
      <c r="Z26" s="176"/>
      <c r="AA26" s="176"/>
      <c r="AB26" s="176"/>
      <c r="AC26" s="176"/>
      <c r="AD26" s="177"/>
      <c r="AE26" s="92"/>
      <c r="AF26" s="84">
        <f>138343-28148.08</f>
        <v>110194.92</v>
      </c>
      <c r="AG26" s="93"/>
      <c r="AH26" s="93"/>
      <c r="AI26" s="93"/>
      <c r="AJ26" s="93"/>
      <c r="AK26" s="93"/>
      <c r="AL26" s="93"/>
      <c r="AM26" s="54" t="e">
        <f>AM29+AM31+AM32+AM33+AM34+AM35+#REF!+#REF!+#REF!+#REF!+#REF!+AM36+#REF!+AM38+#REF!+#REF!+#REF!+#REF!+#REF!+AM39+AM40+#REF!+#REF!</f>
        <v>#REF!</v>
      </c>
      <c r="AN26" s="115"/>
      <c r="AO26" s="116"/>
      <c r="AP26" s="117"/>
    </row>
    <row r="27" spans="2:46" ht="18.75" hidden="1" customHeight="1" thickBot="1" x14ac:dyDescent="0.25">
      <c r="C27" s="175" t="s">
        <v>4</v>
      </c>
      <c r="D27" s="176"/>
      <c r="E27" s="176"/>
      <c r="F27" s="176"/>
      <c r="G27" s="176"/>
      <c r="H27" s="176"/>
      <c r="I27" s="176"/>
      <c r="J27" s="176"/>
      <c r="K27" s="176"/>
      <c r="L27" s="176"/>
      <c r="M27" s="176"/>
      <c r="N27" s="176"/>
      <c r="O27" s="176"/>
      <c r="P27" s="176"/>
      <c r="Q27" s="176"/>
      <c r="R27" s="176"/>
      <c r="S27" s="176"/>
      <c r="T27" s="176"/>
      <c r="U27" s="176"/>
      <c r="V27" s="176"/>
      <c r="W27" s="176"/>
      <c r="X27" s="176"/>
      <c r="Y27" s="176"/>
      <c r="Z27" s="176"/>
      <c r="AA27" s="176"/>
      <c r="AB27" s="176"/>
      <c r="AC27" s="176"/>
      <c r="AD27" s="177"/>
      <c r="AE27" s="92"/>
      <c r="AF27" s="79">
        <v>2727</v>
      </c>
      <c r="AG27" s="93"/>
      <c r="AH27" s="93"/>
      <c r="AI27" s="93"/>
      <c r="AJ27" s="93"/>
      <c r="AK27" s="93"/>
      <c r="AL27" s="93"/>
      <c r="AM27" s="54" t="e">
        <f>#REF!+AM32+AM33+AM34+AM35+#REF!+#REF!+#REF!+#REF!+#REF!+AM36+#REF!+AM38+#REF!+#REF!+#REF!+#REF!+#REF!+AM39+AM40+#REF!+#REF!+#REF!</f>
        <v>#REF!</v>
      </c>
      <c r="AN27" s="115"/>
      <c r="AO27" s="118"/>
      <c r="AP27" s="119"/>
    </row>
    <row r="28" spans="2:46" ht="40.5" customHeight="1" thickBot="1" x14ac:dyDescent="0.25">
      <c r="C28" s="155" t="s">
        <v>22</v>
      </c>
      <c r="D28" s="156"/>
      <c r="E28" s="156"/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56"/>
      <c r="Z28" s="156"/>
      <c r="AA28" s="156"/>
      <c r="AB28" s="156"/>
      <c r="AC28" s="156"/>
      <c r="AD28" s="178"/>
      <c r="AE28" s="94"/>
      <c r="AF28" s="95"/>
      <c r="AG28" s="96"/>
      <c r="AH28" s="96"/>
      <c r="AI28" s="96"/>
      <c r="AJ28" s="96"/>
      <c r="AK28" s="96"/>
      <c r="AL28" s="96"/>
      <c r="AM28" s="69">
        <v>3285000</v>
      </c>
      <c r="AN28" s="106">
        <v>0</v>
      </c>
      <c r="AO28" s="106">
        <v>0</v>
      </c>
      <c r="AP28" s="111">
        <f t="shared" ref="AP28:AP39" si="5">AN28-AO28</f>
        <v>0</v>
      </c>
    </row>
    <row r="29" spans="2:46" ht="18.75" hidden="1" customHeight="1" thickBot="1" x14ac:dyDescent="0.25">
      <c r="C29" s="155" t="s">
        <v>5</v>
      </c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78"/>
      <c r="AE29" s="94"/>
      <c r="AF29" s="95">
        <v>806</v>
      </c>
      <c r="AG29" s="96"/>
      <c r="AH29" s="96"/>
      <c r="AI29" s="96"/>
      <c r="AJ29" s="96"/>
      <c r="AK29" s="96"/>
      <c r="AL29" s="96"/>
      <c r="AM29" s="76"/>
      <c r="AN29" s="115"/>
      <c r="AO29" s="120"/>
      <c r="AP29" s="111">
        <f t="shared" si="5"/>
        <v>0</v>
      </c>
    </row>
    <row r="30" spans="2:46" ht="53.25" customHeight="1" thickBot="1" x14ac:dyDescent="0.25">
      <c r="C30" s="155" t="s">
        <v>44</v>
      </c>
      <c r="D30" s="156"/>
      <c r="E30" s="156"/>
      <c r="F30" s="156"/>
      <c r="G30" s="156"/>
      <c r="H30" s="156"/>
      <c r="I30" s="156"/>
      <c r="J30" s="156"/>
      <c r="K30" s="156"/>
      <c r="L30" s="156"/>
      <c r="M30" s="156"/>
      <c r="N30" s="156"/>
      <c r="O30" s="156"/>
      <c r="P30" s="156"/>
      <c r="Q30" s="156"/>
      <c r="R30" s="156"/>
      <c r="S30" s="156"/>
      <c r="T30" s="156"/>
      <c r="U30" s="156"/>
      <c r="V30" s="156"/>
      <c r="W30" s="156"/>
      <c r="X30" s="156"/>
      <c r="Y30" s="156"/>
      <c r="Z30" s="156"/>
      <c r="AA30" s="156"/>
      <c r="AB30" s="156"/>
      <c r="AC30" s="156"/>
      <c r="AD30" s="146"/>
      <c r="AE30" s="94"/>
      <c r="AF30" s="96"/>
      <c r="AG30" s="96"/>
      <c r="AH30" s="96"/>
      <c r="AI30" s="96"/>
      <c r="AJ30" s="96"/>
      <c r="AK30" s="96"/>
      <c r="AL30" s="96"/>
      <c r="AM30" s="69">
        <v>10000000</v>
      </c>
      <c r="AN30" s="115">
        <v>0</v>
      </c>
      <c r="AO30" s="147">
        <v>0</v>
      </c>
      <c r="AP30" s="111">
        <f t="shared" si="5"/>
        <v>0</v>
      </c>
    </row>
    <row r="31" spans="2:46" ht="52.5" customHeight="1" thickBot="1" x14ac:dyDescent="0.25">
      <c r="C31" s="155" t="s">
        <v>23</v>
      </c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79"/>
      <c r="T31" s="179"/>
      <c r="U31" s="179"/>
      <c r="V31" s="179"/>
      <c r="W31" s="179"/>
      <c r="X31" s="179"/>
      <c r="Y31" s="179"/>
      <c r="Z31" s="179"/>
      <c r="AA31" s="179"/>
      <c r="AB31" s="179"/>
      <c r="AC31" s="179"/>
      <c r="AD31" s="179"/>
      <c r="AE31" s="97"/>
      <c r="AF31" s="98"/>
      <c r="AG31" s="98"/>
      <c r="AH31" s="98"/>
      <c r="AI31" s="98"/>
      <c r="AJ31" s="98"/>
      <c r="AK31" s="98"/>
      <c r="AL31" s="98"/>
      <c r="AM31" s="69">
        <v>16528000</v>
      </c>
      <c r="AN31" s="106">
        <f>13578437.57+2949489.25</f>
        <v>16527926.82</v>
      </c>
      <c r="AO31" s="107">
        <v>16527926.82</v>
      </c>
      <c r="AP31" s="111">
        <f t="shared" si="5"/>
        <v>0</v>
      </c>
    </row>
    <row r="32" spans="2:46" ht="48" customHeight="1" thickBot="1" x14ac:dyDescent="0.25">
      <c r="C32" s="155" t="s">
        <v>24</v>
      </c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79"/>
      <c r="S32" s="179"/>
      <c r="T32" s="179"/>
      <c r="U32" s="179"/>
      <c r="V32" s="179"/>
      <c r="W32" s="179"/>
      <c r="X32" s="179"/>
      <c r="Y32" s="179"/>
      <c r="Z32" s="179"/>
      <c r="AA32" s="179"/>
      <c r="AB32" s="179"/>
      <c r="AC32" s="179"/>
      <c r="AD32" s="180"/>
      <c r="AE32" s="97"/>
      <c r="AF32" s="98"/>
      <c r="AG32" s="98"/>
      <c r="AH32" s="98"/>
      <c r="AI32" s="98"/>
      <c r="AJ32" s="98"/>
      <c r="AK32" s="98"/>
      <c r="AL32" s="98"/>
      <c r="AM32" s="69">
        <v>34454806.990000002</v>
      </c>
      <c r="AN32" s="106">
        <f>1208879.84+1991096.21</f>
        <v>3199976.05</v>
      </c>
      <c r="AO32" s="107">
        <f>AN32</f>
        <v>3199976.05</v>
      </c>
      <c r="AP32" s="111">
        <f t="shared" si="5"/>
        <v>0</v>
      </c>
    </row>
    <row r="33" spans="3:52" ht="78.75" customHeight="1" thickBot="1" x14ac:dyDescent="0.25">
      <c r="C33" s="155" t="s">
        <v>25</v>
      </c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79"/>
      <c r="O33" s="179"/>
      <c r="P33" s="179"/>
      <c r="Q33" s="179"/>
      <c r="R33" s="179"/>
      <c r="S33" s="179"/>
      <c r="T33" s="179"/>
      <c r="U33" s="179"/>
      <c r="V33" s="179"/>
      <c r="W33" s="179"/>
      <c r="X33" s="179"/>
      <c r="Y33" s="179"/>
      <c r="Z33" s="179"/>
      <c r="AA33" s="179"/>
      <c r="AB33" s="179"/>
      <c r="AC33" s="179"/>
      <c r="AD33" s="179"/>
      <c r="AE33" s="97"/>
      <c r="AF33" s="98"/>
      <c r="AG33" s="98"/>
      <c r="AH33" s="98"/>
      <c r="AI33" s="98"/>
      <c r="AJ33" s="98"/>
      <c r="AK33" s="98"/>
      <c r="AL33" s="98"/>
      <c r="AM33" s="69">
        <v>16427000</v>
      </c>
      <c r="AN33" s="108">
        <v>1621949.4</v>
      </c>
      <c r="AO33" s="107">
        <v>1621949.4</v>
      </c>
      <c r="AP33" s="111">
        <f t="shared" si="5"/>
        <v>0</v>
      </c>
    </row>
    <row r="34" spans="3:52" ht="48" customHeight="1" thickBot="1" x14ac:dyDescent="0.25">
      <c r="C34" s="155" t="s">
        <v>26</v>
      </c>
      <c r="D34" s="181"/>
      <c r="E34" s="181"/>
      <c r="F34" s="181"/>
      <c r="G34" s="181"/>
      <c r="H34" s="181"/>
      <c r="I34" s="181"/>
      <c r="J34" s="181"/>
      <c r="K34" s="181"/>
      <c r="L34" s="181"/>
      <c r="M34" s="181"/>
      <c r="N34" s="181"/>
      <c r="O34" s="181"/>
      <c r="P34" s="181"/>
      <c r="Q34" s="181"/>
      <c r="R34" s="181"/>
      <c r="S34" s="181"/>
      <c r="T34" s="181"/>
      <c r="U34" s="181"/>
      <c r="V34" s="181"/>
      <c r="W34" s="181"/>
      <c r="X34" s="181"/>
      <c r="Y34" s="181"/>
      <c r="Z34" s="181"/>
      <c r="AA34" s="181"/>
      <c r="AB34" s="181"/>
      <c r="AC34" s="181"/>
      <c r="AD34" s="182"/>
      <c r="AE34" s="97"/>
      <c r="AF34" s="98"/>
      <c r="AG34" s="98"/>
      <c r="AH34" s="98"/>
      <c r="AI34" s="98"/>
      <c r="AJ34" s="98"/>
      <c r="AK34" s="98"/>
      <c r="AL34" s="98"/>
      <c r="AM34" s="69">
        <v>295015.08</v>
      </c>
      <c r="AN34" s="108">
        <v>0</v>
      </c>
      <c r="AO34" s="107">
        <v>0</v>
      </c>
      <c r="AP34" s="111">
        <f t="shared" si="5"/>
        <v>0</v>
      </c>
    </row>
    <row r="35" spans="3:52" ht="47.25" customHeight="1" thickBot="1" x14ac:dyDescent="0.25">
      <c r="C35" s="155" t="s">
        <v>27</v>
      </c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  <c r="Q35" s="179"/>
      <c r="R35" s="179"/>
      <c r="S35" s="179"/>
      <c r="T35" s="179"/>
      <c r="U35" s="179"/>
      <c r="V35" s="179"/>
      <c r="W35" s="179"/>
      <c r="X35" s="179"/>
      <c r="Y35" s="179"/>
      <c r="Z35" s="179"/>
      <c r="AA35" s="179"/>
      <c r="AB35" s="179"/>
      <c r="AC35" s="179"/>
      <c r="AD35" s="180"/>
      <c r="AE35" s="97"/>
      <c r="AF35" s="98"/>
      <c r="AG35" s="98"/>
      <c r="AH35" s="98"/>
      <c r="AI35" s="98"/>
      <c r="AJ35" s="98"/>
      <c r="AK35" s="98"/>
      <c r="AL35" s="98"/>
      <c r="AM35" s="69">
        <v>368007250</v>
      </c>
      <c r="AN35" s="108">
        <v>19243447.489999998</v>
      </c>
      <c r="AO35" s="107">
        <v>19243447.489999998</v>
      </c>
      <c r="AP35" s="111">
        <f t="shared" si="5"/>
        <v>0</v>
      </c>
    </row>
    <row r="36" spans="3:52" ht="53.25" customHeight="1" thickBot="1" x14ac:dyDescent="0.25">
      <c r="C36" s="167" t="s">
        <v>40</v>
      </c>
      <c r="D36" s="168"/>
      <c r="E36" s="168"/>
      <c r="F36" s="168"/>
      <c r="G36" s="168"/>
      <c r="H36" s="168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8"/>
      <c r="AA36" s="168"/>
      <c r="AB36" s="168"/>
      <c r="AC36" s="168"/>
      <c r="AD36" s="169"/>
      <c r="AE36" s="94"/>
      <c r="AF36" s="99"/>
      <c r="AG36" s="94"/>
      <c r="AH36" s="94"/>
      <c r="AI36" s="94"/>
      <c r="AJ36" s="94"/>
      <c r="AK36" s="94"/>
      <c r="AL36" s="94"/>
      <c r="AM36" s="69">
        <v>226896840</v>
      </c>
      <c r="AN36" s="122">
        <v>0</v>
      </c>
      <c r="AO36" s="112">
        <v>0</v>
      </c>
      <c r="AP36" s="111">
        <f t="shared" si="5"/>
        <v>0</v>
      </c>
    </row>
    <row r="37" spans="3:52" ht="38.25" customHeight="1" thickBot="1" x14ac:dyDescent="0.25">
      <c r="C37" s="155" t="s">
        <v>45</v>
      </c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56"/>
      <c r="O37" s="156"/>
      <c r="P37" s="156"/>
      <c r="Q37" s="156"/>
      <c r="R37" s="156"/>
      <c r="S37" s="156"/>
      <c r="T37" s="156"/>
      <c r="U37" s="156"/>
      <c r="V37" s="156"/>
      <c r="W37" s="156"/>
      <c r="X37" s="156"/>
      <c r="Y37" s="156"/>
      <c r="Z37" s="156"/>
      <c r="AA37" s="156"/>
      <c r="AB37" s="156"/>
      <c r="AC37" s="156"/>
      <c r="AD37" s="137"/>
      <c r="AE37" s="94"/>
      <c r="AF37" s="99"/>
      <c r="AG37" s="94"/>
      <c r="AH37" s="94"/>
      <c r="AI37" s="94"/>
      <c r="AJ37" s="94"/>
      <c r="AK37" s="94"/>
      <c r="AL37" s="94"/>
      <c r="AM37" s="73">
        <v>79587000</v>
      </c>
      <c r="AN37" s="121">
        <v>3839314.08</v>
      </c>
      <c r="AO37" s="131">
        <v>3839314.08</v>
      </c>
      <c r="AP37" s="111">
        <f t="shared" si="5"/>
        <v>0</v>
      </c>
    </row>
    <row r="38" spans="3:52" ht="87" customHeight="1" thickBot="1" x14ac:dyDescent="0.25">
      <c r="C38" s="167" t="s">
        <v>46</v>
      </c>
      <c r="D38" s="168"/>
      <c r="E38" s="168"/>
      <c r="F38" s="168"/>
      <c r="G38" s="168"/>
      <c r="H38" s="168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  <c r="AA38" s="168"/>
      <c r="AB38" s="168"/>
      <c r="AC38" s="168"/>
      <c r="AD38" s="169"/>
      <c r="AE38" s="94"/>
      <c r="AF38" s="99"/>
      <c r="AG38" s="94"/>
      <c r="AH38" s="94"/>
      <c r="AI38" s="94"/>
      <c r="AJ38" s="94"/>
      <c r="AK38" s="94"/>
      <c r="AL38" s="94"/>
      <c r="AM38" s="73">
        <v>7508420</v>
      </c>
      <c r="AN38" s="121">
        <v>0</v>
      </c>
      <c r="AO38" s="131">
        <v>0</v>
      </c>
      <c r="AP38" s="111">
        <f t="shared" si="5"/>
        <v>0</v>
      </c>
    </row>
    <row r="39" spans="3:52" ht="31.5" customHeight="1" thickBot="1" x14ac:dyDescent="0.25">
      <c r="C39" s="155" t="s">
        <v>28</v>
      </c>
      <c r="D39" s="210"/>
      <c r="E39" s="210"/>
      <c r="F39" s="210"/>
      <c r="G39" s="210"/>
      <c r="H39" s="210"/>
      <c r="I39" s="210"/>
      <c r="J39" s="210"/>
      <c r="K39" s="210"/>
      <c r="L39" s="210"/>
      <c r="M39" s="210"/>
      <c r="N39" s="210"/>
      <c r="O39" s="210"/>
      <c r="P39" s="210"/>
      <c r="Q39" s="210"/>
      <c r="R39" s="210"/>
      <c r="S39" s="210"/>
      <c r="T39" s="210"/>
      <c r="U39" s="210"/>
      <c r="V39" s="210"/>
      <c r="W39" s="210"/>
      <c r="X39" s="210"/>
      <c r="Y39" s="210"/>
      <c r="Z39" s="210"/>
      <c r="AA39" s="210"/>
      <c r="AB39" s="210"/>
      <c r="AC39" s="210"/>
      <c r="AD39" s="210"/>
      <c r="AE39" s="97"/>
      <c r="AF39" s="100"/>
      <c r="AG39" s="97"/>
      <c r="AH39" s="97"/>
      <c r="AI39" s="97"/>
      <c r="AJ39" s="97"/>
      <c r="AK39" s="97"/>
      <c r="AL39" s="97"/>
      <c r="AM39" s="69">
        <v>45819900</v>
      </c>
      <c r="AN39" s="121">
        <v>0</v>
      </c>
      <c r="AO39" s="112">
        <v>0</v>
      </c>
      <c r="AP39" s="111">
        <f t="shared" si="5"/>
        <v>0</v>
      </c>
    </row>
    <row r="40" spans="3:52" ht="40.5" customHeight="1" thickBot="1" x14ac:dyDescent="0.25">
      <c r="C40" s="155" t="s">
        <v>29</v>
      </c>
      <c r="D40" s="210"/>
      <c r="E40" s="210"/>
      <c r="F40" s="210"/>
      <c r="G40" s="210"/>
      <c r="H40" s="210"/>
      <c r="I40" s="210"/>
      <c r="J40" s="210"/>
      <c r="K40" s="210"/>
      <c r="L40" s="210"/>
      <c r="M40" s="210"/>
      <c r="N40" s="210"/>
      <c r="O40" s="210"/>
      <c r="P40" s="210"/>
      <c r="Q40" s="210"/>
      <c r="R40" s="210"/>
      <c r="S40" s="210"/>
      <c r="T40" s="210"/>
      <c r="U40" s="210"/>
      <c r="V40" s="210"/>
      <c r="W40" s="210"/>
      <c r="X40" s="210"/>
      <c r="Y40" s="210"/>
      <c r="Z40" s="210"/>
      <c r="AA40" s="210"/>
      <c r="AB40" s="210"/>
      <c r="AC40" s="210"/>
      <c r="AD40" s="210"/>
      <c r="AE40" s="97"/>
      <c r="AF40" s="100"/>
      <c r="AG40" s="97"/>
      <c r="AH40" s="97"/>
      <c r="AI40" s="97"/>
      <c r="AJ40" s="97"/>
      <c r="AK40" s="97"/>
      <c r="AL40" s="97"/>
      <c r="AM40" s="69">
        <v>1343457970</v>
      </c>
      <c r="AN40" s="123">
        <f>181171.88+60407.29</f>
        <v>241579.17</v>
      </c>
      <c r="AO40" s="123">
        <f>AN40</f>
        <v>241579.17</v>
      </c>
      <c r="AP40" s="113">
        <f>AN40-AO40</f>
        <v>0</v>
      </c>
      <c r="AZ40" t="s">
        <v>13</v>
      </c>
    </row>
    <row r="41" spans="3:52" ht="54.75" customHeight="1" thickBot="1" x14ac:dyDescent="0.25">
      <c r="C41" s="205" t="s">
        <v>36</v>
      </c>
      <c r="D41" s="206"/>
      <c r="E41" s="206"/>
      <c r="F41" s="206"/>
      <c r="G41" s="206"/>
      <c r="H41" s="206"/>
      <c r="I41" s="206"/>
      <c r="J41" s="206"/>
      <c r="K41" s="206"/>
      <c r="L41" s="206"/>
      <c r="M41" s="206"/>
      <c r="N41" s="206"/>
      <c r="O41" s="206"/>
      <c r="P41" s="206"/>
      <c r="Q41" s="206"/>
      <c r="R41" s="206"/>
      <c r="S41" s="206"/>
      <c r="T41" s="206"/>
      <c r="U41" s="206"/>
      <c r="V41" s="206"/>
      <c r="W41" s="206"/>
      <c r="X41" s="206"/>
      <c r="Y41" s="206"/>
      <c r="Z41" s="206"/>
      <c r="AA41" s="206"/>
      <c r="AB41" s="206"/>
      <c r="AC41" s="206"/>
      <c r="AD41" s="207"/>
      <c r="AE41" s="101"/>
      <c r="AF41" s="102" t="e">
        <f t="shared" ref="AF41:AL41" si="6">AF5+AF25</f>
        <v>#REF!</v>
      </c>
      <c r="AG41" s="103" t="e">
        <f t="shared" si="6"/>
        <v>#REF!</v>
      </c>
      <c r="AH41" s="102" t="e">
        <f t="shared" si="6"/>
        <v>#REF!</v>
      </c>
      <c r="AI41" s="102" t="e">
        <f t="shared" si="6"/>
        <v>#REF!</v>
      </c>
      <c r="AJ41" s="102" t="e">
        <f t="shared" si="6"/>
        <v>#REF!</v>
      </c>
      <c r="AK41" s="102" t="e">
        <f t="shared" si="6"/>
        <v>#REF!</v>
      </c>
      <c r="AL41" s="104" t="e">
        <f t="shared" si="6"/>
        <v>#REF!</v>
      </c>
      <c r="AM41" s="105">
        <f>AM25+AM5</f>
        <v>2993351208.0699997</v>
      </c>
      <c r="AN41" s="105">
        <f t="shared" ref="AN41:AP41" si="7">AN25+AN5</f>
        <v>175809758.47</v>
      </c>
      <c r="AO41" s="105">
        <f t="shared" si="7"/>
        <v>130488526.11000001</v>
      </c>
      <c r="AP41" s="105">
        <f t="shared" si="7"/>
        <v>45321232.360000014</v>
      </c>
    </row>
    <row r="42" spans="3:52" ht="96.75" customHeight="1" x14ac:dyDescent="0.4"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 t="s">
        <v>12</v>
      </c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132"/>
      <c r="AO42" s="36" t="s">
        <v>51</v>
      </c>
      <c r="AP42" s="47"/>
    </row>
    <row r="43" spans="3:52" ht="81.75" customHeight="1" x14ac:dyDescent="0.4"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 t="s">
        <v>7</v>
      </c>
      <c r="AA43" s="29"/>
      <c r="AB43" s="28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O43" s="30" t="s">
        <v>11</v>
      </c>
      <c r="AP43" s="33"/>
    </row>
    <row r="44" spans="3:52" ht="77.25" customHeight="1" x14ac:dyDescent="0.4"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209" t="s">
        <v>9</v>
      </c>
      <c r="AA44" s="209"/>
      <c r="AB44" s="209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O44" s="31" t="s">
        <v>10</v>
      </c>
      <c r="AP44" s="34"/>
    </row>
    <row r="45" spans="3:52" ht="73.5" customHeight="1" x14ac:dyDescent="0.2">
      <c r="C45" s="151"/>
      <c r="D45" s="151"/>
      <c r="E45" s="151"/>
      <c r="F45" s="151"/>
      <c r="G45" s="151"/>
      <c r="H45" s="151"/>
      <c r="I45" s="151"/>
      <c r="J45" s="151"/>
      <c r="K45" s="151"/>
      <c r="L45" s="151"/>
      <c r="M45" s="151"/>
      <c r="N45" s="151"/>
      <c r="O45" s="151"/>
      <c r="P45" s="151"/>
      <c r="Q45" s="151"/>
      <c r="R45" s="151"/>
      <c r="S45" s="151"/>
      <c r="T45" s="151"/>
      <c r="U45" s="151"/>
      <c r="V45" s="151"/>
      <c r="W45" s="151"/>
      <c r="X45" s="151"/>
      <c r="Y45" s="151"/>
      <c r="Z45" s="151"/>
      <c r="AA45" s="151"/>
      <c r="AB45" s="151"/>
      <c r="AC45" s="151"/>
      <c r="AD45" s="151"/>
      <c r="AE45" s="44"/>
      <c r="AF45" s="11"/>
      <c r="AN45" s="37"/>
      <c r="AP45" s="35"/>
    </row>
    <row r="46" spans="3:52" ht="208.5" customHeight="1" x14ac:dyDescent="0.5">
      <c r="C46" s="153"/>
      <c r="D46" s="153"/>
      <c r="E46" s="153"/>
      <c r="F46" s="153"/>
      <c r="G46" s="153"/>
      <c r="H46" s="153"/>
      <c r="I46" s="153"/>
      <c r="J46" s="153"/>
      <c r="K46" s="153"/>
      <c r="L46" s="153"/>
      <c r="M46" s="153"/>
      <c r="N46" s="153"/>
      <c r="O46" s="153"/>
      <c r="P46" s="153"/>
      <c r="Q46" s="153"/>
      <c r="R46" s="153"/>
      <c r="S46" s="153"/>
      <c r="T46" s="153"/>
      <c r="U46" s="153"/>
      <c r="V46" s="153"/>
      <c r="W46" s="153"/>
      <c r="X46" s="153"/>
      <c r="Y46" s="153"/>
      <c r="Z46" s="153"/>
      <c r="AA46" s="153"/>
      <c r="AB46" s="153"/>
      <c r="AC46" s="153"/>
      <c r="AD46" s="153"/>
      <c r="AE46" s="45"/>
      <c r="AF46" s="8"/>
      <c r="AN46" s="37"/>
      <c r="AP46" s="35"/>
    </row>
    <row r="47" spans="3:52" ht="84" customHeight="1" x14ac:dyDescent="0.5">
      <c r="C47" s="43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5"/>
      <c r="AF47" s="8"/>
      <c r="AM47" s="46" t="s">
        <v>3</v>
      </c>
      <c r="AP47" s="35"/>
    </row>
    <row r="48" spans="3:52" ht="108.75" customHeight="1" x14ac:dyDescent="0.2">
      <c r="C48" s="152"/>
      <c r="D48" s="152"/>
      <c r="E48" s="152"/>
      <c r="F48" s="152"/>
      <c r="G48" s="152"/>
      <c r="H48" s="152"/>
      <c r="I48" s="152"/>
      <c r="J48" s="152"/>
      <c r="K48" s="152"/>
      <c r="L48" s="152"/>
      <c r="M48" s="152"/>
      <c r="N48" s="152"/>
      <c r="O48" s="152"/>
      <c r="P48" s="152"/>
      <c r="Q48" s="152"/>
      <c r="R48" s="152"/>
      <c r="S48" s="152"/>
      <c r="T48" s="152"/>
      <c r="U48" s="152"/>
      <c r="V48" s="152"/>
      <c r="W48" s="152"/>
      <c r="X48" s="152"/>
      <c r="Y48" s="152"/>
      <c r="Z48" s="152"/>
      <c r="AA48" s="152"/>
      <c r="AB48" s="152"/>
      <c r="AC48" s="152"/>
      <c r="AD48" s="152"/>
      <c r="AE48" s="4"/>
      <c r="AF48" s="10"/>
      <c r="AP48" s="35"/>
    </row>
    <row r="49" spans="3:42" ht="37.5" hidden="1" customHeight="1" x14ac:dyDescent="0.2">
      <c r="C49" s="151"/>
      <c r="D49" s="151"/>
      <c r="E49" s="151"/>
      <c r="F49" s="151"/>
      <c r="G49" s="151"/>
      <c r="H49" s="151"/>
      <c r="I49" s="151"/>
      <c r="J49" s="151"/>
      <c r="K49" s="151"/>
      <c r="L49" s="151"/>
      <c r="M49" s="151"/>
      <c r="N49" s="151"/>
      <c r="O49" s="151"/>
      <c r="P49" s="151"/>
      <c r="Q49" s="151"/>
      <c r="R49" s="151"/>
      <c r="S49" s="151"/>
      <c r="T49" s="151"/>
      <c r="U49" s="151"/>
      <c r="V49" s="151"/>
      <c r="W49" s="151"/>
      <c r="X49" s="151"/>
      <c r="Y49" s="151"/>
      <c r="Z49" s="151"/>
      <c r="AA49" s="151"/>
      <c r="AB49" s="151"/>
      <c r="AC49" s="151"/>
      <c r="AD49" s="151"/>
      <c r="AE49" s="4"/>
      <c r="AF49" s="9"/>
      <c r="AP49" s="35"/>
    </row>
    <row r="50" spans="3:42" ht="37.5" hidden="1" customHeight="1" x14ac:dyDescent="0.2">
      <c r="C50" s="150"/>
      <c r="D50" s="150"/>
      <c r="E50" s="150"/>
      <c r="F50" s="150"/>
      <c r="G50" s="150"/>
      <c r="H50" s="150"/>
      <c r="I50" s="150"/>
      <c r="J50" s="150"/>
      <c r="K50" s="150"/>
      <c r="L50" s="150"/>
      <c r="M50" s="150"/>
      <c r="N50" s="150"/>
      <c r="O50" s="150"/>
      <c r="P50" s="150"/>
      <c r="Q50" s="150"/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B50" s="150"/>
      <c r="AC50" s="150"/>
      <c r="AD50" s="150"/>
      <c r="AE50" s="6"/>
      <c r="AF50" s="8"/>
      <c r="AP50" s="35"/>
    </row>
    <row r="51" spans="3:42" ht="12.75" hidden="1" customHeight="1" x14ac:dyDescent="0.2"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9"/>
      <c r="AP51" s="35"/>
    </row>
    <row r="52" spans="3:42" ht="12.75" hidden="1" customHeight="1" x14ac:dyDescent="0.2"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9"/>
      <c r="AP52" s="35"/>
    </row>
    <row r="53" spans="3:42" ht="193.5" customHeight="1" x14ac:dyDescent="0.2"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9"/>
      <c r="AP53" s="35"/>
    </row>
    <row r="54" spans="3:42" ht="53.25" customHeight="1" x14ac:dyDescent="0.2"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9"/>
      <c r="AP54" s="35"/>
    </row>
    <row r="55" spans="3:42" ht="126.75" customHeight="1" x14ac:dyDescent="0.2">
      <c r="C55" s="208"/>
      <c r="D55" s="208"/>
      <c r="E55" s="208"/>
      <c r="F55" s="208"/>
      <c r="G55" s="208"/>
      <c r="H55" s="208"/>
      <c r="I55" s="208"/>
      <c r="J55" s="208"/>
      <c r="K55" s="208"/>
      <c r="L55" s="208"/>
      <c r="M55" s="208"/>
      <c r="N55" s="208"/>
      <c r="O55" s="208"/>
      <c r="P55" s="208"/>
      <c r="Q55" s="208"/>
      <c r="R55" s="208"/>
      <c r="S55" s="208"/>
      <c r="T55" s="208"/>
      <c r="U55" s="208"/>
      <c r="V55" s="208"/>
      <c r="W55" s="208"/>
      <c r="X55" s="208"/>
      <c r="Y55" s="208"/>
      <c r="Z55" s="208"/>
      <c r="AA55" s="208"/>
      <c r="AB55" s="208"/>
      <c r="AC55" s="208"/>
      <c r="AD55" s="208"/>
      <c r="AE55" s="5"/>
      <c r="AF55" s="7"/>
      <c r="AP55" s="35"/>
    </row>
    <row r="56" spans="3:42" ht="68.25" customHeight="1" x14ac:dyDescent="0.2">
      <c r="C56" s="149"/>
      <c r="D56" s="149"/>
      <c r="E56" s="149"/>
      <c r="F56" s="149"/>
      <c r="G56" s="149"/>
      <c r="H56" s="149"/>
      <c r="I56" s="149"/>
      <c r="J56" s="149"/>
      <c r="K56" s="149"/>
      <c r="L56" s="149"/>
      <c r="M56" s="149"/>
      <c r="N56" s="149"/>
      <c r="O56" s="149"/>
      <c r="P56" s="149"/>
      <c r="Q56" s="149"/>
      <c r="R56" s="149"/>
      <c r="S56" s="149"/>
      <c r="T56" s="149"/>
      <c r="U56" s="149"/>
      <c r="V56" s="149"/>
      <c r="W56" s="149"/>
      <c r="X56" s="149"/>
      <c r="Y56" s="149"/>
      <c r="Z56" s="149"/>
      <c r="AA56" s="149"/>
      <c r="AB56" s="149"/>
      <c r="AC56" s="149"/>
      <c r="AD56" s="149"/>
      <c r="AE56" s="4"/>
      <c r="AF56" s="12"/>
      <c r="AP56" s="35"/>
    </row>
    <row r="57" spans="3:42" ht="80.25" customHeight="1" x14ac:dyDescent="0.2">
      <c r="C57" s="154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  <c r="O57" s="154"/>
      <c r="P57" s="154"/>
      <c r="Q57" s="154"/>
      <c r="R57" s="154"/>
      <c r="S57" s="154"/>
      <c r="T57" s="154"/>
      <c r="U57" s="154"/>
      <c r="V57" s="154"/>
      <c r="W57" s="154"/>
      <c r="X57" s="154"/>
      <c r="Y57" s="154"/>
      <c r="Z57" s="154"/>
      <c r="AA57" s="154"/>
      <c r="AB57" s="154"/>
      <c r="AC57" s="154"/>
      <c r="AD57" s="154"/>
      <c r="AE57" s="4"/>
      <c r="AF57" s="10"/>
      <c r="AP57" s="35"/>
    </row>
    <row r="58" spans="3:42" ht="158.25" customHeight="1" x14ac:dyDescent="0.2">
      <c r="C58" s="153"/>
      <c r="D58" s="153"/>
      <c r="E58" s="153"/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53"/>
      <c r="T58" s="153"/>
      <c r="U58" s="153"/>
      <c r="V58" s="153"/>
      <c r="W58" s="153"/>
      <c r="X58" s="153"/>
      <c r="Y58" s="153"/>
      <c r="Z58" s="153"/>
      <c r="AA58" s="153"/>
      <c r="AB58" s="153"/>
      <c r="AC58" s="153"/>
      <c r="AD58" s="153"/>
      <c r="AE58" s="4"/>
      <c r="AF58" s="10"/>
      <c r="AP58" s="35"/>
    </row>
    <row r="59" spans="3:42" ht="150.75" customHeight="1" x14ac:dyDescent="0.2">
      <c r="C59" s="153"/>
      <c r="D59" s="153"/>
      <c r="E59" s="153"/>
      <c r="F59" s="153"/>
      <c r="G59" s="153"/>
      <c r="H59" s="153"/>
      <c r="I59" s="153"/>
      <c r="J59" s="153"/>
      <c r="K59" s="153"/>
      <c r="L59" s="153"/>
      <c r="M59" s="153"/>
      <c r="N59" s="153"/>
      <c r="O59" s="153"/>
      <c r="P59" s="153"/>
      <c r="Q59" s="153"/>
      <c r="R59" s="153"/>
      <c r="S59" s="153"/>
      <c r="T59" s="153"/>
      <c r="U59" s="153"/>
      <c r="V59" s="153"/>
      <c r="W59" s="153"/>
      <c r="X59" s="153"/>
      <c r="Y59" s="153"/>
      <c r="Z59" s="153"/>
      <c r="AA59" s="153"/>
      <c r="AB59" s="153"/>
      <c r="AC59" s="153"/>
      <c r="AD59" s="153"/>
      <c r="AE59" s="4"/>
      <c r="AF59" s="10"/>
      <c r="AP59" s="35"/>
    </row>
    <row r="60" spans="3:42" ht="150.75" customHeight="1" x14ac:dyDescent="0.2">
      <c r="C60" s="153"/>
      <c r="D60" s="153"/>
      <c r="E60" s="153"/>
      <c r="F60" s="153"/>
      <c r="G60" s="153"/>
      <c r="H60" s="153"/>
      <c r="I60" s="153"/>
      <c r="J60" s="153"/>
      <c r="K60" s="153"/>
      <c r="L60" s="153"/>
      <c r="M60" s="153"/>
      <c r="N60" s="153"/>
      <c r="O60" s="153"/>
      <c r="P60" s="153"/>
      <c r="Q60" s="153"/>
      <c r="R60" s="153"/>
      <c r="S60" s="153"/>
      <c r="T60" s="153"/>
      <c r="U60" s="153"/>
      <c r="V60" s="153"/>
      <c r="W60" s="153"/>
      <c r="X60" s="153"/>
      <c r="Y60" s="153"/>
      <c r="Z60" s="153"/>
      <c r="AA60" s="153"/>
      <c r="AB60" s="153"/>
      <c r="AC60" s="153"/>
      <c r="AD60" s="153"/>
      <c r="AE60" s="4"/>
      <c r="AF60" s="10"/>
      <c r="AP60" s="35"/>
    </row>
    <row r="61" spans="3:42" ht="52.5" customHeight="1" x14ac:dyDescent="0.2">
      <c r="C61" s="153"/>
      <c r="D61" s="153"/>
      <c r="E61" s="153"/>
      <c r="F61" s="153"/>
      <c r="G61" s="153"/>
      <c r="H61" s="153"/>
      <c r="I61" s="153"/>
      <c r="J61" s="153"/>
      <c r="K61" s="153"/>
      <c r="L61" s="153"/>
      <c r="M61" s="153"/>
      <c r="N61" s="153"/>
      <c r="O61" s="153"/>
      <c r="P61" s="153"/>
      <c r="Q61" s="153"/>
      <c r="R61" s="153"/>
      <c r="S61" s="153"/>
      <c r="T61" s="153"/>
      <c r="U61" s="153"/>
      <c r="V61" s="153"/>
      <c r="W61" s="153"/>
      <c r="X61" s="153"/>
      <c r="Y61" s="153"/>
      <c r="Z61" s="153"/>
      <c r="AA61" s="153"/>
      <c r="AB61" s="153"/>
      <c r="AC61" s="153"/>
      <c r="AD61" s="153"/>
      <c r="AE61" s="4"/>
      <c r="AF61" s="10"/>
      <c r="AP61" s="35"/>
    </row>
    <row r="62" spans="3:42" ht="60" customHeight="1" x14ac:dyDescent="0.2">
      <c r="C62" s="153"/>
      <c r="D62" s="153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  <c r="U62" s="153"/>
      <c r="V62" s="153"/>
      <c r="W62" s="153"/>
      <c r="X62" s="153"/>
      <c r="Y62" s="153"/>
      <c r="Z62" s="153"/>
      <c r="AA62" s="153"/>
      <c r="AB62" s="153"/>
      <c r="AC62" s="153"/>
      <c r="AD62" s="153"/>
      <c r="AE62" s="4"/>
      <c r="AF62" s="10"/>
      <c r="AP62" s="35"/>
    </row>
    <row r="63" spans="3:42" ht="57.75" customHeight="1" x14ac:dyDescent="0.2">
      <c r="C63" s="149"/>
      <c r="D63" s="149"/>
      <c r="E63" s="149"/>
      <c r="F63" s="149"/>
      <c r="G63" s="149"/>
      <c r="H63" s="149"/>
      <c r="I63" s="149"/>
      <c r="J63" s="149"/>
      <c r="K63" s="149"/>
      <c r="L63" s="149"/>
      <c r="M63" s="149"/>
      <c r="N63" s="149"/>
      <c r="O63" s="149"/>
      <c r="P63" s="149"/>
      <c r="Q63" s="149"/>
      <c r="R63" s="149"/>
      <c r="S63" s="149"/>
      <c r="T63" s="149"/>
      <c r="U63" s="149"/>
      <c r="V63" s="149"/>
      <c r="W63" s="149"/>
      <c r="X63" s="149"/>
      <c r="Y63" s="149"/>
      <c r="Z63" s="149"/>
      <c r="AA63" s="149"/>
      <c r="AB63" s="149"/>
      <c r="AC63" s="149"/>
      <c r="AD63" s="149"/>
      <c r="AE63" s="4"/>
      <c r="AF63" s="10"/>
      <c r="AP63" s="35"/>
    </row>
    <row r="64" spans="3:42" ht="80.25" customHeight="1" x14ac:dyDescent="0.2">
      <c r="C64" s="211"/>
      <c r="D64" s="211"/>
      <c r="E64" s="211"/>
      <c r="F64" s="211"/>
      <c r="G64" s="211"/>
      <c r="H64" s="211"/>
      <c r="I64" s="211"/>
      <c r="J64" s="211"/>
      <c r="K64" s="211"/>
      <c r="L64" s="211"/>
      <c r="M64" s="211"/>
      <c r="N64" s="211"/>
      <c r="O64" s="211"/>
      <c r="P64" s="211"/>
      <c r="Q64" s="211"/>
      <c r="R64" s="211"/>
      <c r="S64" s="211"/>
      <c r="T64" s="211"/>
      <c r="U64" s="211"/>
      <c r="V64" s="211"/>
      <c r="W64" s="211"/>
      <c r="X64" s="211"/>
      <c r="Y64" s="211"/>
      <c r="Z64" s="211"/>
      <c r="AA64" s="211"/>
      <c r="AB64" s="211"/>
      <c r="AC64" s="211"/>
      <c r="AD64" s="211"/>
      <c r="AE64" s="4"/>
      <c r="AF64" s="13"/>
      <c r="AP64" s="35"/>
    </row>
    <row r="65" spans="3:42" ht="170.25" customHeight="1" x14ac:dyDescent="0.2">
      <c r="C65" s="211"/>
      <c r="D65" s="211"/>
      <c r="E65" s="211"/>
      <c r="F65" s="211"/>
      <c r="G65" s="211"/>
      <c r="H65" s="211"/>
      <c r="I65" s="211"/>
      <c r="J65" s="211"/>
      <c r="K65" s="211"/>
      <c r="L65" s="211"/>
      <c r="M65" s="211"/>
      <c r="N65" s="211"/>
      <c r="O65" s="211"/>
      <c r="P65" s="211"/>
      <c r="Q65" s="211"/>
      <c r="R65" s="211"/>
      <c r="S65" s="211"/>
      <c r="T65" s="211"/>
      <c r="U65" s="211"/>
      <c r="V65" s="211"/>
      <c r="W65" s="211"/>
      <c r="X65" s="211"/>
      <c r="Y65" s="211"/>
      <c r="Z65" s="211"/>
      <c r="AA65" s="211"/>
      <c r="AB65" s="211"/>
      <c r="AC65" s="211"/>
      <c r="AD65" s="211"/>
      <c r="AE65" s="4"/>
      <c r="AF65" s="13"/>
      <c r="AP65" s="35"/>
    </row>
    <row r="66" spans="3:42" ht="77.25" customHeight="1" x14ac:dyDescent="0.2">
      <c r="C66" s="153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  <c r="V66" s="153"/>
      <c r="W66" s="153"/>
      <c r="X66" s="153"/>
      <c r="Y66" s="153"/>
      <c r="Z66" s="153"/>
      <c r="AA66" s="153"/>
      <c r="AB66" s="153"/>
      <c r="AC66" s="153"/>
      <c r="AD66" s="153"/>
      <c r="AE66" s="4"/>
      <c r="AF66" s="10"/>
      <c r="AP66" s="35"/>
    </row>
    <row r="67" spans="3:42" ht="101.25" customHeight="1" x14ac:dyDescent="0.2">
      <c r="C67" s="153"/>
      <c r="D67" s="153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  <c r="V67" s="153"/>
      <c r="W67" s="153"/>
      <c r="X67" s="153"/>
      <c r="Y67" s="153"/>
      <c r="Z67" s="153"/>
      <c r="AA67" s="153"/>
      <c r="AB67" s="153"/>
      <c r="AC67" s="153"/>
      <c r="AD67" s="153"/>
      <c r="AE67" s="4"/>
      <c r="AF67" s="10"/>
      <c r="AP67" s="35"/>
    </row>
    <row r="68" spans="3:42" ht="86.25" customHeight="1" x14ac:dyDescent="0.2">
      <c r="C68" s="212"/>
      <c r="D68" s="212"/>
      <c r="E68" s="212"/>
      <c r="F68" s="212"/>
      <c r="G68" s="212"/>
      <c r="H68" s="212"/>
      <c r="I68" s="212"/>
      <c r="J68" s="212"/>
      <c r="K68" s="212"/>
      <c r="L68" s="212"/>
      <c r="M68" s="212"/>
      <c r="N68" s="212"/>
      <c r="O68" s="212"/>
      <c r="P68" s="212"/>
      <c r="Q68" s="212"/>
      <c r="R68" s="212"/>
      <c r="S68" s="212"/>
      <c r="T68" s="212"/>
      <c r="U68" s="212"/>
      <c r="V68" s="212"/>
      <c r="W68" s="212"/>
      <c r="X68" s="212"/>
      <c r="Y68" s="212"/>
      <c r="Z68" s="212"/>
      <c r="AA68" s="212"/>
      <c r="AB68" s="212"/>
      <c r="AC68" s="212"/>
      <c r="AD68" s="212"/>
      <c r="AE68" s="4"/>
      <c r="AF68" s="10"/>
      <c r="AP68" s="35"/>
    </row>
    <row r="69" spans="3:42" ht="87.75" customHeight="1" x14ac:dyDescent="0.2">
      <c r="C69" s="213"/>
      <c r="D69" s="213"/>
      <c r="E69" s="213"/>
      <c r="F69" s="213"/>
      <c r="G69" s="213"/>
      <c r="H69" s="213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13"/>
      <c r="Y69" s="213"/>
      <c r="Z69" s="213"/>
      <c r="AA69" s="213"/>
      <c r="AB69" s="213"/>
      <c r="AC69" s="213"/>
      <c r="AD69" s="213"/>
      <c r="AE69" s="4"/>
      <c r="AF69" s="10"/>
      <c r="AP69" s="35"/>
    </row>
    <row r="70" spans="3:42" ht="138.6" customHeight="1" x14ac:dyDescent="0.2">
      <c r="C70" s="213"/>
      <c r="D70" s="213"/>
      <c r="E70" s="213"/>
      <c r="F70" s="213"/>
      <c r="G70" s="213"/>
      <c r="H70" s="213"/>
      <c r="I70" s="213"/>
      <c r="J70" s="213"/>
      <c r="K70" s="213"/>
      <c r="L70" s="213"/>
      <c r="M70" s="213"/>
      <c r="N70" s="213"/>
      <c r="O70" s="213"/>
      <c r="P70" s="213"/>
      <c r="Q70" s="213"/>
      <c r="R70" s="213"/>
      <c r="S70" s="213"/>
      <c r="T70" s="213"/>
      <c r="U70" s="213"/>
      <c r="V70" s="213"/>
      <c r="W70" s="213"/>
      <c r="X70" s="213"/>
      <c r="Y70" s="213"/>
      <c r="Z70" s="213"/>
      <c r="AA70" s="213"/>
      <c r="AB70" s="213"/>
      <c r="AC70" s="213"/>
      <c r="AD70" s="213"/>
      <c r="AE70" s="4"/>
      <c r="AF70" s="10"/>
      <c r="AP70" s="35"/>
    </row>
    <row r="71" spans="3:42" ht="126.6" customHeight="1" x14ac:dyDescent="0.4">
      <c r="C71" s="213"/>
      <c r="D71" s="213"/>
      <c r="E71" s="213"/>
      <c r="F71" s="213"/>
      <c r="G71" s="213"/>
      <c r="H71" s="213"/>
      <c r="I71" s="213"/>
      <c r="J71" s="213"/>
      <c r="K71" s="213"/>
      <c r="L71" s="213"/>
      <c r="M71" s="213"/>
      <c r="N71" s="213"/>
      <c r="O71" s="213"/>
      <c r="P71" s="213"/>
      <c r="Q71" s="213"/>
      <c r="R71" s="213"/>
      <c r="S71" s="213"/>
      <c r="T71" s="213"/>
      <c r="U71" s="213"/>
      <c r="V71" s="213"/>
      <c r="W71" s="213"/>
      <c r="X71" s="213"/>
      <c r="Y71" s="213"/>
      <c r="Z71" s="213"/>
      <c r="AA71" s="213"/>
      <c r="AB71" s="213"/>
      <c r="AC71" s="213"/>
      <c r="AD71" s="213"/>
      <c r="AE71" s="3"/>
      <c r="AF71" s="10"/>
      <c r="AP71" s="35"/>
    </row>
    <row r="72" spans="3:42" ht="136.15" customHeight="1" x14ac:dyDescent="0.2">
      <c r="C72" s="213"/>
      <c r="D72" s="213"/>
      <c r="E72" s="213"/>
      <c r="F72" s="213"/>
      <c r="G72" s="213"/>
      <c r="H72" s="213"/>
      <c r="I72" s="213"/>
      <c r="J72" s="213"/>
      <c r="K72" s="213"/>
      <c r="L72" s="213"/>
      <c r="M72" s="213"/>
      <c r="N72" s="213"/>
      <c r="O72" s="213"/>
      <c r="P72" s="213"/>
      <c r="Q72" s="213"/>
      <c r="R72" s="213"/>
      <c r="S72" s="213"/>
      <c r="T72" s="213"/>
      <c r="U72" s="213"/>
      <c r="V72" s="213"/>
      <c r="W72" s="213"/>
      <c r="X72" s="213"/>
      <c r="Y72" s="213"/>
      <c r="Z72" s="213"/>
      <c r="AA72" s="213"/>
      <c r="AB72" s="213"/>
      <c r="AC72" s="213"/>
      <c r="AD72" s="213"/>
      <c r="AE72" s="4"/>
      <c r="AF72" s="14"/>
      <c r="AP72" s="35"/>
    </row>
    <row r="73" spans="3:42" ht="37.5" x14ac:dyDescent="0.2">
      <c r="C73" s="213"/>
      <c r="D73" s="213"/>
      <c r="E73" s="213"/>
      <c r="F73" s="213"/>
      <c r="G73" s="213"/>
      <c r="H73" s="213"/>
      <c r="I73" s="213"/>
      <c r="J73" s="213"/>
      <c r="K73" s="213"/>
      <c r="L73" s="213"/>
      <c r="M73" s="213"/>
      <c r="N73" s="213"/>
      <c r="O73" s="213"/>
      <c r="P73" s="213"/>
      <c r="Q73" s="213"/>
      <c r="R73" s="213"/>
      <c r="S73" s="213"/>
      <c r="T73" s="213"/>
      <c r="U73" s="213"/>
      <c r="V73" s="213"/>
      <c r="W73" s="213"/>
      <c r="X73" s="213"/>
      <c r="Y73" s="213"/>
      <c r="Z73" s="213"/>
      <c r="AA73" s="213"/>
      <c r="AB73" s="213"/>
      <c r="AC73" s="213"/>
      <c r="AD73" s="213"/>
      <c r="AE73" s="4"/>
      <c r="AF73" s="8"/>
    </row>
    <row r="74" spans="3:42" ht="37.5" x14ac:dyDescent="0.2">
      <c r="C74" s="154"/>
      <c r="D74" s="154"/>
      <c r="E74" s="154"/>
      <c r="F74" s="154"/>
      <c r="G74" s="154"/>
      <c r="H74" s="154"/>
      <c r="I74" s="154"/>
      <c r="J74" s="154"/>
      <c r="K74" s="154"/>
      <c r="L74" s="154"/>
      <c r="M74" s="154"/>
      <c r="N74" s="154"/>
      <c r="O74" s="154"/>
      <c r="P74" s="154"/>
      <c r="Q74" s="154"/>
      <c r="R74" s="154"/>
      <c r="S74" s="154"/>
      <c r="T74" s="154"/>
      <c r="U74" s="154"/>
      <c r="V74" s="154"/>
      <c r="W74" s="154"/>
      <c r="X74" s="154"/>
      <c r="Y74" s="154"/>
      <c r="Z74" s="154"/>
      <c r="AA74" s="154"/>
      <c r="AB74" s="154"/>
      <c r="AC74" s="154"/>
      <c r="AD74" s="154"/>
      <c r="AE74" s="1"/>
      <c r="AF74" s="15"/>
    </row>
    <row r="75" spans="3:42" x14ac:dyDescent="0.2"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5"/>
    </row>
    <row r="76" spans="3:42" x14ac:dyDescent="0.2"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5"/>
    </row>
    <row r="77" spans="3:42" x14ac:dyDescent="0.2"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5"/>
    </row>
    <row r="78" spans="3:42" x14ac:dyDescent="0.2"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5"/>
    </row>
    <row r="79" spans="3:42" x14ac:dyDescent="0.2"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5"/>
    </row>
    <row r="80" spans="3:42" x14ac:dyDescent="0.2"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5"/>
    </row>
    <row r="89" spans="32:32" ht="60" x14ac:dyDescent="0.8">
      <c r="AF89" s="17"/>
    </row>
  </sheetData>
  <mergeCells count="69">
    <mergeCell ref="C62:AD62"/>
    <mergeCell ref="C74:AD74"/>
    <mergeCell ref="C63:AD63"/>
    <mergeCell ref="C64:AD64"/>
    <mergeCell ref="C65:AD65"/>
    <mergeCell ref="C66:AD66"/>
    <mergeCell ref="C67:AD67"/>
    <mergeCell ref="C68:AD68"/>
    <mergeCell ref="C69:AD69"/>
    <mergeCell ref="C70:AD70"/>
    <mergeCell ref="C71:AD71"/>
    <mergeCell ref="C72:AD72"/>
    <mergeCell ref="C73:AD73"/>
    <mergeCell ref="C41:AD41"/>
    <mergeCell ref="C55:AD55"/>
    <mergeCell ref="C37:AC37"/>
    <mergeCell ref="C45:AD45"/>
    <mergeCell ref="Z44:AB44"/>
    <mergeCell ref="C39:AD39"/>
    <mergeCell ref="C40:AD40"/>
    <mergeCell ref="C1:AP1"/>
    <mergeCell ref="C3:AD4"/>
    <mergeCell ref="AM3:AM4"/>
    <mergeCell ref="AN3:AN4"/>
    <mergeCell ref="AO3:AO4"/>
    <mergeCell ref="AP3:AP4"/>
    <mergeCell ref="C5:AD5"/>
    <mergeCell ref="C6:AD6"/>
    <mergeCell ref="C7:AD7"/>
    <mergeCell ref="C9:AD9"/>
    <mergeCell ref="C15:AD15"/>
    <mergeCell ref="Z12:AC12"/>
    <mergeCell ref="C8:AC8"/>
    <mergeCell ref="C13:AC13"/>
    <mergeCell ref="C14:AC14"/>
    <mergeCell ref="C36:AD36"/>
    <mergeCell ref="C38:AD38"/>
    <mergeCell ref="C20:AD20"/>
    <mergeCell ref="C21:AD21"/>
    <mergeCell ref="C22:AD22"/>
    <mergeCell ref="C24:AD24"/>
    <mergeCell ref="C25:AD25"/>
    <mergeCell ref="C26:AD26"/>
    <mergeCell ref="C27:AD27"/>
    <mergeCell ref="C28:AD28"/>
    <mergeCell ref="C31:AD31"/>
    <mergeCell ref="C32:AD32"/>
    <mergeCell ref="C33:AD33"/>
    <mergeCell ref="C34:AD34"/>
    <mergeCell ref="C35:AD35"/>
    <mergeCell ref="C29:AD29"/>
    <mergeCell ref="C30:AC30"/>
    <mergeCell ref="C18:AD18"/>
    <mergeCell ref="C10:AC10"/>
    <mergeCell ref="C11:AC11"/>
    <mergeCell ref="C16:AD16"/>
    <mergeCell ref="C17:AD17"/>
    <mergeCell ref="C23:AD23"/>
    <mergeCell ref="C19:AD19"/>
    <mergeCell ref="C61:AD61"/>
    <mergeCell ref="C60:AD60"/>
    <mergeCell ref="C59:AD59"/>
    <mergeCell ref="C58:AD58"/>
    <mergeCell ref="C57:AD57"/>
    <mergeCell ref="C56:AD56"/>
    <mergeCell ref="C50:AD50"/>
    <mergeCell ref="C49:AD49"/>
    <mergeCell ref="C48:AD48"/>
    <mergeCell ref="C46:AD46"/>
  </mergeCells>
  <printOptions horizontalCentered="1"/>
  <pageMargins left="0" right="0" top="0.94488188976377963" bottom="0.35433070866141736" header="0.31496062992125984" footer="0.31496062992125984"/>
  <pageSetup paperSize="9" scale="52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МБТ-2024</vt:lpstr>
      <vt:lpstr>'МБТ-2024'!Область_печати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Щербань Нина Викторовна</cp:lastModifiedBy>
  <cp:lastPrinted>2024-03-14T06:48:26Z</cp:lastPrinted>
  <dcterms:created xsi:type="dcterms:W3CDTF">2005-09-14T12:04:44Z</dcterms:created>
  <dcterms:modified xsi:type="dcterms:W3CDTF">2024-03-14T06:51:43Z</dcterms:modified>
</cp:coreProperties>
</file>