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0" windowWidth="9216" windowHeight="13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'Лист1'!$A$2:$P$45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<sst xmlns="http://schemas.openxmlformats.org/spreadsheetml/2006/main" count="166" uniqueCount="79">
  <si>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</si>
  <si>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</si>
  <si>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</si>
  <si>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</si>
  <si>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</si>
  <si>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</si>
  <si>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</si>
  <si>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</si>
  <si>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</si>
  <si>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</si>
  <si>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</si>
  <si>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</si>
  <si>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</si>
  <si>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</si>
  <si>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</si>
  <si>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</si>
  <si>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</si>
  <si>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</si>
  <si>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</si>
  <si>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</si>
  <si>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</si>
  <si>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</si>
  <si>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</si>
  <si>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</si>
  <si>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</si>
  <si>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</si>
  <si>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</si>
  <si>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</si>
  <si>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</si>
  <si>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</si>
  <si>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</si>
  <si>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</si>
  <si>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</si>
  <si>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</si>
  <si>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</si>
  <si>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</si>
  <si>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</si>
  <si>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</si>
  <si>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</si>
  <si>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</si>
  <si>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</si>
  <si>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</si>
  <si>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</si>
  <si>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</si>
  <si>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</si>
  <si>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2023 год</t>
  </si>
  <si>
    <t>Дефицит (-) , профицит (+) бюджета городского округа Лыткарино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</si>
  <si>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</si>
  <si>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</si>
  <si>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</si>
  <si>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</si>
  <si>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</si>
  <si>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</si>
  <si>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</si>
  <si>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</si>
  <si>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</si>
  <si>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</si>
  <si>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</si>
  <si>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</si>
  <si>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</si>
  <si>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</si>
  <si>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проект </t>
  </si>
  <si>
    <t>утв.РСД г.о.Лыткарино  от 04.08.2021 №119/16</t>
  </si>
  <si>
    <t>Первый Заместитель  Главы  Администрации  г.о.Лыткарино</t>
  </si>
  <si>
    <t>_______________________Шаров В.В.</t>
  </si>
  <si>
    <t>Заместитель  Главы  Администрации  г.о.Лыткарино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</si>
  <si>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</si>
  <si>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</si>
  <si>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>_______________________Трещинкин В.С.</t>
  </si>
  <si>
    <t xml:space="preserve"> ______________________ Юшковский К.Н.</t>
  </si>
  <si>
    <t>_______________________Новиков М.В.</t>
  </si>
  <si>
    <t>Составлено:
Начальник Финансового управления г.Лыткарино</t>
  </si>
  <si>
    <t>__________________ Н.П. Архипова</t>
  </si>
  <si>
    <t>_______________Завьялова Е.С.</t>
  </si>
  <si>
    <t>_______________Трещинкин В.С.</t>
  </si>
  <si>
    <t>_______________Шаров В.В.</t>
  </si>
  <si>
    <t>_______________Новиков М.В.</t>
  </si>
  <si>
    <t>______________Забойкин Е.В.</t>
  </si>
  <si>
    <t>3.Изменения источников внутреннего финансирования дефицита бюджета г.о.Лыткарино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</si>
</sst>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05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8"/>
      <name val="Times New Roman CYR"/>
      <family val="1"/>
    </font>
    <font>
      <sz val="18"/>
      <name val="Arial Cyr"/>
      <family val="0"/>
    </font>
    <font>
      <sz val="20"/>
      <name val="Times New Roman CYR"/>
      <family val="1"/>
    </font>
    <font>
      <sz val="2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Cyr"/>
      <family val="2"/>
    </font>
    <font>
      <sz val="9.5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9.5"/>
      <color indexed="8"/>
      <name val="Arial Cyr"/>
      <family val="2"/>
    </font>
    <font>
      <sz val="12"/>
      <color indexed="60"/>
      <name val="Times New Roman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b/>
      <sz val="12"/>
      <color theme="1"/>
      <name val="Arial"/>
      <family val="2"/>
    </font>
    <font>
      <b/>
      <sz val="11"/>
      <color theme="1"/>
      <name val="Times New Roman Cyr"/>
      <family val="1"/>
    </font>
    <font>
      <sz val="12"/>
      <color theme="1"/>
      <name val="Arial"/>
      <family val="2"/>
    </font>
    <font>
      <b/>
      <sz val="10"/>
      <color theme="1"/>
      <name val="Arial Cyr"/>
      <family val="2"/>
    </font>
    <font>
      <sz val="9.5"/>
      <color theme="1"/>
      <name val="Arial Cyr"/>
      <family val="2"/>
    </font>
    <font>
      <sz val="10"/>
      <color theme="1"/>
      <name val="Arial"/>
      <family val="2"/>
    </font>
    <font>
      <b/>
      <sz val="12"/>
      <color theme="1"/>
      <name val="Arial Cyr"/>
      <family val="0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9.5"/>
      <color theme="1"/>
      <name val="Arial Cyr"/>
      <family val="2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6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8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60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6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60" applyFont="1" applyBorder="1" applyAlignment="1">
      <alignment horizontal="center" vertical="center" wrapText="1"/>
    </xf>
    <xf numFmtId="9" fontId="0" fillId="0" borderId="0" xfId="60" applyFont="1" applyAlignment="1">
      <alignment horizontal="center" vertical="center" wrapText="1"/>
    </xf>
    <xf numFmtId="9" fontId="3" fillId="0" borderId="0" xfId="6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2" xfId="0" applyNumberFormat="1" applyFont="1" applyBorder="1" applyAlignment="1">
      <alignment vertical="center" wrapText="1"/>
    </xf>
    <xf numFmtId="173" fontId="10" fillId="0" borderId="28" xfId="6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top"/>
    </xf>
    <xf numFmtId="172" fontId="10" fillId="0" borderId="33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4" fontId="9" fillId="0" borderId="12" xfId="6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34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wrapText="1"/>
    </xf>
    <xf numFmtId="172" fontId="3" fillId="0" borderId="23" xfId="0" applyNumberFormat="1" applyFont="1" applyBorder="1" applyAlignment="1">
      <alignment wrapText="1"/>
    </xf>
    <xf numFmtId="172" fontId="29" fillId="0" borderId="12" xfId="6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wrapText="1"/>
    </xf>
    <xf numFmtId="188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0" fontId="4" fillId="0" borderId="12" xfId="60" applyNumberFormat="1" applyFont="1" applyBorder="1" applyAlignment="1">
      <alignment horizontal="center" vertical="top" wrapText="1"/>
    </xf>
    <xf numFmtId="172" fontId="3" fillId="0" borderId="20" xfId="0" applyNumberFormat="1" applyFont="1" applyBorder="1" applyAlignment="1">
      <alignment wrapText="1"/>
    </xf>
    <xf numFmtId="172" fontId="3" fillId="0" borderId="12" xfId="0" applyNumberFormat="1" applyFont="1" applyBorder="1" applyAlignment="1">
      <alignment wrapText="1"/>
    </xf>
    <xf numFmtId="1" fontId="5" fillId="0" borderId="12" xfId="6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wrapText="1"/>
    </xf>
    <xf numFmtId="0" fontId="90" fillId="0" borderId="12" xfId="0" applyFont="1" applyBorder="1" applyAlignment="1">
      <alignment wrapText="1"/>
    </xf>
    <xf numFmtId="172" fontId="3" fillId="0" borderId="34" xfId="0" applyNumberFormat="1" applyFont="1" applyBorder="1" applyAlignment="1">
      <alignment wrapText="1"/>
    </xf>
    <xf numFmtId="172" fontId="3" fillId="0" borderId="35" xfId="0" applyNumberFormat="1" applyFont="1" applyBorder="1" applyAlignment="1">
      <alignment wrapText="1"/>
    </xf>
    <xf numFmtId="172" fontId="3" fillId="0" borderId="36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49" fontId="10" fillId="0" borderId="3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2" fontId="39" fillId="3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2" fontId="3" fillId="0" borderId="0" xfId="0" applyNumberFormat="1" applyFont="1" applyBorder="1" applyAlignment="1">
      <alignment vertical="center" wrapText="1"/>
    </xf>
    <xf numFmtId="172" fontId="92" fillId="0" borderId="12" xfId="0" applyNumberFormat="1" applyFont="1" applyBorder="1" applyAlignment="1">
      <alignment wrapText="1"/>
    </xf>
    <xf numFmtId="172" fontId="92" fillId="0" borderId="0" xfId="0" applyNumberFormat="1" applyFont="1" applyBorder="1" applyAlignment="1">
      <alignment horizontal="center" vertical="top" wrapText="1"/>
    </xf>
    <xf numFmtId="172" fontId="92" fillId="0" borderId="25" xfId="0" applyNumberFormat="1" applyFont="1" applyBorder="1" applyAlignment="1">
      <alignment horizontal="center" vertical="center" wrapText="1"/>
    </xf>
    <xf numFmtId="172" fontId="92" fillId="5" borderId="27" xfId="0" applyNumberFormat="1" applyFont="1" applyFill="1" applyBorder="1" applyAlignment="1">
      <alignment horizontal="center" vertical="center" wrapText="1"/>
    </xf>
    <xf numFmtId="172" fontId="92" fillId="0" borderId="27" xfId="0" applyNumberFormat="1" applyFont="1" applyBorder="1" applyAlignment="1">
      <alignment horizontal="center" vertical="center" wrapText="1"/>
    </xf>
    <xf numFmtId="172" fontId="92" fillId="0" borderId="38" xfId="0" applyNumberFormat="1" applyFont="1" applyBorder="1" applyAlignment="1">
      <alignment horizontal="center" vertical="center" wrapText="1"/>
    </xf>
    <xf numFmtId="49" fontId="92" fillId="0" borderId="0" xfId="0" applyNumberFormat="1" applyFont="1" applyBorder="1" applyAlignment="1">
      <alignment horizontal="center" vertical="top" wrapText="1"/>
    </xf>
    <xf numFmtId="172" fontId="92" fillId="0" borderId="26" xfId="0" applyNumberFormat="1" applyFont="1" applyBorder="1" applyAlignment="1">
      <alignment vertical="center" wrapText="1"/>
    </xf>
    <xf numFmtId="173" fontId="92" fillId="0" borderId="28" xfId="60" applyNumberFormat="1" applyFont="1" applyBorder="1" applyAlignment="1">
      <alignment horizontal="center" vertical="center" wrapText="1"/>
    </xf>
    <xf numFmtId="173" fontId="92" fillId="0" borderId="39" xfId="60" applyNumberFormat="1" applyFont="1" applyBorder="1" applyAlignment="1">
      <alignment horizontal="center" vertical="center" wrapText="1"/>
    </xf>
    <xf numFmtId="173" fontId="93" fillId="0" borderId="40" xfId="0" applyNumberFormat="1" applyFont="1" applyBorder="1" applyAlignment="1">
      <alignment horizontal="center" vertical="center" wrapText="1"/>
    </xf>
    <xf numFmtId="49" fontId="92" fillId="0" borderId="0" xfId="0" applyNumberFormat="1" applyFont="1" applyBorder="1" applyAlignment="1">
      <alignment horizontal="left" vertical="top" wrapText="1"/>
    </xf>
    <xf numFmtId="172" fontId="92" fillId="0" borderId="26" xfId="0" applyNumberFormat="1" applyFont="1" applyBorder="1" applyAlignment="1">
      <alignment vertical="top" wrapText="1"/>
    </xf>
    <xf numFmtId="172" fontId="92" fillId="5" borderId="28" xfId="0" applyNumberFormat="1" applyFont="1" applyFill="1" applyBorder="1" applyAlignment="1">
      <alignment horizontal="right" vertical="top" wrapText="1"/>
    </xf>
    <xf numFmtId="172" fontId="92" fillId="0" borderId="28" xfId="0" applyNumberFormat="1" applyFont="1" applyBorder="1" applyAlignment="1">
      <alignment horizontal="center" vertical="center" wrapText="1"/>
    </xf>
    <xf numFmtId="172" fontId="92" fillId="0" borderId="39" xfId="0" applyNumberFormat="1" applyFont="1" applyBorder="1" applyAlignment="1">
      <alignment horizontal="center" vertical="center" wrapText="1"/>
    </xf>
    <xf numFmtId="172" fontId="94" fillId="0" borderId="12" xfId="0" applyNumberFormat="1" applyFont="1" applyBorder="1" applyAlignment="1">
      <alignment horizontal="right" wrapText="1"/>
    </xf>
    <xf numFmtId="49" fontId="94" fillId="0" borderId="0" xfId="0" applyNumberFormat="1" applyFont="1" applyBorder="1" applyAlignment="1">
      <alignment horizontal="left" vertical="top" wrapText="1"/>
    </xf>
    <xf numFmtId="172" fontId="92" fillId="5" borderId="28" xfId="0" applyNumberFormat="1" applyFont="1" applyFill="1" applyBorder="1" applyAlignment="1">
      <alignment horizontal="right" vertical="center" wrapText="1"/>
    </xf>
    <xf numFmtId="49" fontId="95" fillId="0" borderId="15" xfId="0" applyNumberFormat="1" applyFont="1" applyBorder="1" applyAlignment="1">
      <alignment horizontal="right"/>
    </xf>
    <xf numFmtId="172" fontId="95" fillId="0" borderId="10" xfId="0" applyNumberFormat="1" applyFont="1" applyBorder="1" applyAlignment="1">
      <alignment wrapText="1"/>
    </xf>
    <xf numFmtId="172" fontId="92" fillId="0" borderId="28" xfId="0" applyNumberFormat="1" applyFont="1" applyFill="1" applyBorder="1" applyAlignment="1">
      <alignment horizontal="center" vertical="center" wrapText="1"/>
    </xf>
    <xf numFmtId="172" fontId="92" fillId="0" borderId="39" xfId="0" applyNumberFormat="1" applyFont="1" applyFill="1" applyBorder="1" applyAlignment="1">
      <alignment horizontal="center" vertical="center" wrapText="1"/>
    </xf>
    <xf numFmtId="49" fontId="96" fillId="0" borderId="14" xfId="0" applyNumberFormat="1" applyFont="1" applyBorder="1" applyAlignment="1">
      <alignment horizontal="right"/>
    </xf>
    <xf numFmtId="172" fontId="97" fillId="0" borderId="10" xfId="0" applyNumberFormat="1" applyFont="1" applyBorder="1" applyAlignment="1">
      <alignment horizontal="left" wrapText="1"/>
    </xf>
    <xf numFmtId="172" fontId="92" fillId="0" borderId="26" xfId="0" applyNumberFormat="1" applyFont="1" applyBorder="1" applyAlignment="1">
      <alignment horizontal="left" vertical="center" wrapText="1"/>
    </xf>
    <xf numFmtId="49" fontId="97" fillId="0" borderId="14" xfId="0" applyNumberFormat="1" applyFont="1" applyBorder="1" applyAlignment="1">
      <alignment horizontal="right"/>
    </xf>
    <xf numFmtId="172" fontId="97" fillId="0" borderId="10" xfId="0" applyNumberFormat="1" applyFont="1" applyBorder="1" applyAlignment="1">
      <alignment wrapText="1"/>
    </xf>
    <xf numFmtId="172" fontId="94" fillId="0" borderId="26" xfId="0" applyNumberFormat="1" applyFont="1" applyBorder="1" applyAlignment="1">
      <alignment vertical="center" wrapText="1"/>
    </xf>
    <xf numFmtId="172" fontId="94" fillId="5" borderId="28" xfId="0" applyNumberFormat="1" applyFont="1" applyFill="1" applyBorder="1" applyAlignment="1">
      <alignment horizontal="right" vertical="center" wrapText="1"/>
    </xf>
    <xf numFmtId="172" fontId="94" fillId="0" borderId="28" xfId="0" applyNumberFormat="1" applyFont="1" applyBorder="1" applyAlignment="1">
      <alignment horizontal="center" vertical="center" wrapText="1"/>
    </xf>
    <xf numFmtId="172" fontId="94" fillId="0" borderId="39" xfId="0" applyNumberFormat="1" applyFont="1" applyBorder="1" applyAlignment="1">
      <alignment horizontal="center" vertical="center" wrapText="1"/>
    </xf>
    <xf numFmtId="4" fontId="94" fillId="0" borderId="40" xfId="60" applyNumberFormat="1" applyFont="1" applyBorder="1" applyAlignment="1">
      <alignment horizontal="center" vertical="center" wrapText="1"/>
    </xf>
    <xf numFmtId="49" fontId="97" fillId="0" borderId="15" xfId="0" applyNumberFormat="1" applyFont="1" applyFill="1" applyBorder="1" applyAlignment="1">
      <alignment horizontal="right"/>
    </xf>
    <xf numFmtId="172" fontId="97" fillId="0" borderId="10" xfId="0" applyNumberFormat="1" applyFont="1" applyFill="1" applyBorder="1" applyAlignment="1">
      <alignment wrapText="1"/>
    </xf>
    <xf numFmtId="49" fontId="98" fillId="0" borderId="10" xfId="0" applyNumberFormat="1" applyFont="1" applyFill="1" applyBorder="1" applyAlignment="1">
      <alignment wrapText="1"/>
    </xf>
    <xf numFmtId="0" fontId="99" fillId="0" borderId="15" xfId="0" applyFont="1" applyBorder="1" applyAlignment="1">
      <alignment horizontal="left" vertical="center" wrapText="1"/>
    </xf>
    <xf numFmtId="0" fontId="99" fillId="0" borderId="12" xfId="0" applyFont="1" applyBorder="1" applyAlignment="1">
      <alignment horizontal="left" wrapText="1"/>
    </xf>
    <xf numFmtId="49" fontId="100" fillId="0" borderId="10" xfId="0" applyNumberFormat="1" applyFont="1" applyFill="1" applyBorder="1" applyAlignment="1">
      <alignment horizontal="left" vertical="center" wrapText="1" indent="1"/>
    </xf>
    <xf numFmtId="49" fontId="98" fillId="0" borderId="10" xfId="0" applyNumberFormat="1" applyFont="1" applyFill="1" applyBorder="1" applyAlignment="1">
      <alignment vertical="center" wrapText="1"/>
    </xf>
    <xf numFmtId="49" fontId="101" fillId="0" borderId="15" xfId="0" applyNumberFormat="1" applyFont="1" applyBorder="1" applyAlignment="1">
      <alignment horizontal="right"/>
    </xf>
    <xf numFmtId="172" fontId="101" fillId="0" borderId="11" xfId="0" applyNumberFormat="1" applyFont="1" applyBorder="1" applyAlignment="1">
      <alignment wrapText="1"/>
    </xf>
    <xf numFmtId="172" fontId="94" fillId="0" borderId="28" xfId="0" applyNumberFormat="1" applyFont="1" applyFill="1" applyBorder="1" applyAlignment="1">
      <alignment horizontal="center" vertical="center" wrapText="1"/>
    </xf>
    <xf numFmtId="172" fontId="94" fillId="0" borderId="39" xfId="0" applyNumberFormat="1" applyFont="1" applyFill="1" applyBorder="1" applyAlignment="1">
      <alignment horizontal="center" vertical="center" wrapText="1"/>
    </xf>
    <xf numFmtId="49" fontId="97" fillId="0" borderId="19" xfId="0" applyNumberFormat="1" applyFont="1" applyBorder="1" applyAlignment="1">
      <alignment horizontal="right"/>
    </xf>
    <xf numFmtId="172" fontId="97" fillId="0" borderId="16" xfId="0" applyNumberFormat="1" applyFont="1" applyBorder="1" applyAlignment="1">
      <alignment wrapText="1"/>
    </xf>
    <xf numFmtId="172" fontId="94" fillId="0" borderId="32" xfId="0" applyNumberFormat="1" applyFont="1" applyBorder="1" applyAlignment="1">
      <alignment vertical="center" wrapText="1"/>
    </xf>
    <xf numFmtId="172" fontId="94" fillId="5" borderId="29" xfId="0" applyNumberFormat="1" applyFont="1" applyFill="1" applyBorder="1" applyAlignment="1">
      <alignment horizontal="right" vertical="center" wrapText="1"/>
    </xf>
    <xf numFmtId="172" fontId="94" fillId="0" borderId="29" xfId="0" applyNumberFormat="1" applyFont="1" applyFill="1" applyBorder="1" applyAlignment="1">
      <alignment horizontal="center" vertical="center" wrapText="1"/>
    </xf>
    <xf numFmtId="172" fontId="94" fillId="0" borderId="41" xfId="0" applyNumberFormat="1" applyFont="1" applyFill="1" applyBorder="1" applyAlignment="1">
      <alignment horizontal="center" vertical="center" wrapText="1"/>
    </xf>
    <xf numFmtId="172" fontId="94" fillId="0" borderId="42" xfId="0" applyNumberFormat="1" applyFont="1" applyBorder="1" applyAlignment="1">
      <alignment horizontal="center" vertical="center" wrapText="1"/>
    </xf>
    <xf numFmtId="172" fontId="92" fillId="0" borderId="40" xfId="0" applyNumberFormat="1" applyFont="1" applyBorder="1" applyAlignment="1">
      <alignment horizontal="center" vertical="center" wrapText="1"/>
    </xf>
    <xf numFmtId="172" fontId="102" fillId="0" borderId="0" xfId="0" applyNumberFormat="1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103" fillId="0" borderId="0" xfId="0" applyNumberFormat="1" applyFont="1" applyBorder="1" applyAlignment="1">
      <alignment wrapText="1"/>
    </xf>
    <xf numFmtId="0" fontId="104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43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top" wrapText="1"/>
    </xf>
    <xf numFmtId="0" fontId="31" fillId="0" borderId="0" xfId="0" applyFont="1" applyAlignment="1">
      <alignment vertical="top"/>
    </xf>
    <xf numFmtId="0" fontId="39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 horizontal="left" wrapText="1"/>
    </xf>
    <xf numFmtId="172" fontId="33" fillId="0" borderId="0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172" fontId="35" fillId="0" borderId="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/>
    </xf>
    <xf numFmtId="172" fontId="33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5" xfId="55"/>
    <cellStyle name="Обычный 7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4" customWidth="1"/>
    <col min="2" max="2" width="25.125" style="4" customWidth="1"/>
    <col min="3" max="3" width="63.50390625" style="4" customWidth="1"/>
    <col min="4" max="6" width="14.375" style="5" customWidth="1"/>
    <col min="7" max="7" width="17.125" style="4" customWidth="1"/>
    <col min="8" max="8" width="18.50390625" style="4" customWidth="1"/>
    <col min="9" max="9" width="19.875" style="4" customWidth="1"/>
    <col min="10" max="10" width="6.50390625" style="4" customWidth="1"/>
    <col min="11" max="11" width="9.375" style="4" bestFit="1" customWidth="1"/>
    <col min="12" max="12" width="10.50390625" style="4" bestFit="1" customWidth="1"/>
    <col min="13" max="14" width="6.50390625" style="4" customWidth="1"/>
    <col min="15" max="15" width="10.00390625" style="4" bestFit="1" customWidth="1"/>
    <col min="16" max="16384" width="6.50390625" style="4" customWidth="1"/>
  </cols>
  <sheetData>
    <row r="1" spans="3:6" ht="15.75" customHeight="1" hidden="1">
      <c r="C1" s="243" t="s">
        <v>38</v>
      </c>
      <c r="D1" s="244"/>
      <c r="E1" s="2"/>
      <c r="F1" s="2"/>
    </row>
    <row r="2" spans="3:6" ht="15" customHeight="1" hidden="1">
      <c r="C2" s="244"/>
      <c r="D2" s="244"/>
      <c r="E2" s="2"/>
      <c r="F2" s="2"/>
    </row>
    <row r="3" spans="3:6" ht="15" customHeight="1" hidden="1">
      <c r="C3" s="244"/>
      <c r="D3" s="244"/>
      <c r="E3" s="2"/>
      <c r="F3" s="2"/>
    </row>
    <row r="4" spans="3:6" ht="15" customHeight="1" hidden="1">
      <c r="C4" s="244"/>
      <c r="D4" s="244"/>
      <c r="E4" s="2"/>
      <c r="F4" s="2"/>
    </row>
    <row r="5" spans="3:6" ht="15" customHeight="1" hidden="1">
      <c r="C5" s="244"/>
      <c r="D5" s="244"/>
      <c r="E5" s="2"/>
      <c r="F5" s="2"/>
    </row>
    <row r="6" spans="3:6" ht="15" customHeight="1" hidden="1">
      <c r="C6" s="244"/>
      <c r="D6" s="244"/>
      <c r="E6" s="2"/>
      <c r="F6" s="2"/>
    </row>
    <row r="7" spans="3:6" ht="15" customHeight="1" hidden="1">
      <c r="C7" s="244"/>
      <c r="D7" s="244"/>
      <c r="E7" s="2"/>
      <c r="F7" s="2"/>
    </row>
    <row r="8" spans="3:6" ht="15" customHeight="1" hidden="1">
      <c r="C8" s="244"/>
      <c r="D8" s="244"/>
      <c r="E8" s="2"/>
      <c r="F8" s="2"/>
    </row>
    <row r="9" spans="3:6" ht="15" customHeight="1" hidden="1">
      <c r="C9" s="244"/>
      <c r="D9" s="244"/>
      <c r="E9" s="2"/>
      <c r="F9" s="2"/>
    </row>
    <row r="10" spans="3:6" ht="68.25" customHeight="1">
      <c r="C10" s="244"/>
      <c r="D10" s="244"/>
      <c r="E10" s="2"/>
      <c r="F10" s="2"/>
    </row>
    <row r="11" spans="1:7" ht="17.25">
      <c r="A11" s="19"/>
      <c r="B11" s="19"/>
      <c r="C11" s="245" t="s">
        <v>36</v>
      </c>
      <c r="D11" s="246"/>
      <c r="E11" s="1"/>
      <c r="F11" s="1"/>
      <c r="G11" s="63"/>
    </row>
    <row r="12" spans="1:7" ht="17.25">
      <c r="A12" s="19"/>
      <c r="B12" s="19"/>
      <c r="C12" s="245" t="s">
        <v>35</v>
      </c>
      <c r="D12" s="246"/>
      <c r="E12" s="1"/>
      <c r="F12" s="1"/>
      <c r="G12" s="64"/>
    </row>
    <row r="13" spans="1:7" ht="17.25">
      <c r="A13" s="19"/>
      <c r="B13" s="19"/>
      <c r="C13" s="245" t="s">
        <v>37</v>
      </c>
      <c r="D13" s="246"/>
      <c r="E13" s="1"/>
      <c r="F13" s="1"/>
      <c r="G13" s="65"/>
    </row>
    <row r="14" spans="1:6" ht="15" hidden="1">
      <c r="A14" s="19"/>
      <c r="B14" s="19"/>
      <c r="C14" s="11"/>
      <c r="D14" s="19"/>
      <c r="E14" s="19"/>
      <c r="F14" s="19"/>
    </row>
    <row r="15" spans="1:6" ht="15" hidden="1">
      <c r="A15" s="19"/>
      <c r="B15" s="19"/>
      <c r="C15" s="11"/>
      <c r="D15" s="20"/>
      <c r="E15" s="20"/>
      <c r="F15" s="20"/>
    </row>
    <row r="16" spans="1:6" ht="15" hidden="1">
      <c r="A16" s="19"/>
      <c r="B16" s="19"/>
      <c r="C16" s="11"/>
      <c r="D16" s="20"/>
      <c r="E16" s="20"/>
      <c r="F16" s="20"/>
    </row>
    <row r="17" spans="1:6" ht="58.5" customHeight="1">
      <c r="A17" s="19"/>
      <c r="B17" s="19"/>
      <c r="C17" s="11"/>
      <c r="D17" s="20"/>
      <c r="E17" s="20"/>
      <c r="F17" s="20"/>
    </row>
    <row r="18" spans="1:6" ht="56.25" customHeight="1">
      <c r="A18" s="249" t="s">
        <v>34</v>
      </c>
      <c r="B18" s="249"/>
      <c r="C18" s="249"/>
      <c r="D18" s="249"/>
      <c r="E18" s="89"/>
      <c r="F18" s="89"/>
    </row>
    <row r="19" spans="1:6" ht="15">
      <c r="A19" s="19"/>
      <c r="B19" s="19"/>
      <c r="C19" s="12"/>
      <c r="D19" s="13"/>
      <c r="E19" s="13"/>
      <c r="F19" s="13"/>
    </row>
    <row r="20" spans="1:6" ht="15.75" thickBot="1">
      <c r="A20" s="19"/>
      <c r="B20" s="19"/>
      <c r="C20" s="21"/>
      <c r="D20" s="43" t="s">
        <v>6</v>
      </c>
      <c r="E20" s="43"/>
      <c r="F20" s="43"/>
    </row>
    <row r="21" spans="1:8" ht="26.25" customHeight="1" thickBot="1">
      <c r="A21" s="247" t="s">
        <v>18</v>
      </c>
      <c r="B21" s="248"/>
      <c r="C21" s="39" t="s">
        <v>19</v>
      </c>
      <c r="D21" s="77" t="s">
        <v>20</v>
      </c>
      <c r="E21" s="90"/>
      <c r="F21" s="90"/>
      <c r="G21" s="4" t="s">
        <v>39</v>
      </c>
      <c r="H21" s="4" t="s">
        <v>40</v>
      </c>
    </row>
    <row r="22" spans="1:15" s="6" customFormat="1" ht="24.75" customHeight="1">
      <c r="A22" s="53"/>
      <c r="B22" s="54"/>
      <c r="C22" s="84" t="s">
        <v>0</v>
      </c>
      <c r="D22" s="85">
        <f>D25*-1</f>
        <v>-54412</v>
      </c>
      <c r="E22" s="90"/>
      <c r="F22" s="90"/>
      <c r="G22" s="79"/>
      <c r="H22" s="83"/>
      <c r="I22" s="80"/>
      <c r="L22" s="60"/>
      <c r="M22" s="60"/>
      <c r="N22" s="60"/>
      <c r="O22" s="60"/>
    </row>
    <row r="23" spans="1:9" s="6" customFormat="1" ht="57.75" customHeight="1">
      <c r="A23" s="37"/>
      <c r="B23" s="15"/>
      <c r="C23" s="76" t="s">
        <v>32</v>
      </c>
      <c r="D23" s="86">
        <f>(D22*-1)/(796666.8)*100%</f>
        <v>0.06829957015906775</v>
      </c>
      <c r="E23" s="91"/>
      <c r="F23" s="91"/>
      <c r="G23" s="81">
        <v>796939.2</v>
      </c>
      <c r="H23" s="82">
        <f>(D22*-1)/G23*100</f>
        <v>6.827622483622339</v>
      </c>
      <c r="I23" s="82"/>
    </row>
    <row r="24" spans="1:9" s="6" customFormat="1" ht="12" customHeight="1">
      <c r="A24" s="37"/>
      <c r="B24" s="16"/>
      <c r="C24" s="14"/>
      <c r="D24" s="66"/>
      <c r="E24" s="92"/>
      <c r="F24" s="92"/>
      <c r="H24" s="61"/>
      <c r="I24" s="61"/>
    </row>
    <row r="25" spans="1:9" ht="42" customHeight="1">
      <c r="A25" s="38"/>
      <c r="B25" s="17"/>
      <c r="C25" s="14" t="s">
        <v>7</v>
      </c>
      <c r="D25" s="66">
        <f>D26+D31+D34</f>
        <v>54412</v>
      </c>
      <c r="E25" s="92"/>
      <c r="F25" s="92"/>
      <c r="G25" s="73"/>
      <c r="H25" s="62"/>
      <c r="I25" s="62" t="s">
        <v>33</v>
      </c>
    </row>
    <row r="26" spans="1:15" ht="41.25" customHeight="1">
      <c r="A26" s="47" t="s">
        <v>17</v>
      </c>
      <c r="B26" s="9" t="s">
        <v>8</v>
      </c>
      <c r="C26" s="67" t="s">
        <v>9</v>
      </c>
      <c r="D26" s="68">
        <f>D27+D29</f>
        <v>112000</v>
      </c>
      <c r="E26" s="93"/>
      <c r="F26" s="93"/>
      <c r="J26" s="56"/>
      <c r="K26" s="57"/>
      <c r="L26" s="58"/>
      <c r="M26" s="58"/>
      <c r="N26" s="58"/>
      <c r="O26" s="58"/>
    </row>
    <row r="27" spans="1:6" ht="36" customHeight="1">
      <c r="A27" s="48" t="s">
        <v>17</v>
      </c>
      <c r="B27" s="44" t="s">
        <v>10</v>
      </c>
      <c r="C27" s="74" t="s">
        <v>22</v>
      </c>
      <c r="D27" s="68">
        <f>D28</f>
        <v>330721</v>
      </c>
      <c r="E27" s="93"/>
      <c r="F27" s="93"/>
    </row>
    <row r="28" spans="1:15" ht="45" customHeight="1">
      <c r="A28" s="42" t="s">
        <v>21</v>
      </c>
      <c r="B28" s="41" t="s">
        <v>31</v>
      </c>
      <c r="C28" s="18" t="s">
        <v>28</v>
      </c>
      <c r="D28" s="69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5"/>
      <c r="L28" s="58"/>
      <c r="M28" s="58"/>
      <c r="N28" s="58"/>
      <c r="O28" s="58"/>
    </row>
    <row r="29" spans="1:6" ht="36.75" customHeight="1">
      <c r="A29" s="48" t="s">
        <v>17</v>
      </c>
      <c r="B29" s="44" t="s">
        <v>11</v>
      </c>
      <c r="C29" s="74" t="s">
        <v>23</v>
      </c>
      <c r="D29" s="68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2" t="s">
        <v>21</v>
      </c>
      <c r="B30" s="41" t="s">
        <v>1</v>
      </c>
      <c r="C30" s="18" t="s">
        <v>29</v>
      </c>
      <c r="D30" s="69">
        <f>-164721-29000-25000</f>
        <v>-218721</v>
      </c>
      <c r="E30" s="94"/>
      <c r="F30" s="94"/>
      <c r="G30" s="241"/>
      <c r="H30" s="242"/>
      <c r="I30" s="242"/>
      <c r="J30" s="242"/>
      <c r="K30" s="52"/>
      <c r="L30" s="59"/>
      <c r="M30" s="59"/>
      <c r="N30" s="59"/>
      <c r="O30" s="59"/>
    </row>
    <row r="31" spans="1:10" ht="39.75" customHeight="1">
      <c r="A31" s="49" t="s">
        <v>17</v>
      </c>
      <c r="B31" s="10" t="s">
        <v>12</v>
      </c>
      <c r="C31" s="67" t="s">
        <v>13</v>
      </c>
      <c r="D31" s="68">
        <f>D32+D33</f>
        <v>-57588</v>
      </c>
      <c r="E31" s="93"/>
      <c r="F31" s="93"/>
      <c r="G31" s="237"/>
      <c r="H31" s="238"/>
      <c r="I31" s="238"/>
      <c r="J31" s="238"/>
    </row>
    <row r="32" spans="1:9" ht="36" customHeight="1">
      <c r="A32" s="42" t="s">
        <v>17</v>
      </c>
      <c r="B32" s="41" t="s">
        <v>2</v>
      </c>
      <c r="C32" s="18" t="s">
        <v>3</v>
      </c>
      <c r="D32" s="87">
        <f>-(1912573.5+D28)</f>
        <v>-2243294.5</v>
      </c>
      <c r="E32" s="95"/>
      <c r="F32" s="95"/>
      <c r="G32" s="239"/>
      <c r="H32" s="240"/>
      <c r="I32" s="71"/>
    </row>
    <row r="33" spans="1:11" ht="33" customHeight="1">
      <c r="A33" s="50" t="s">
        <v>17</v>
      </c>
      <c r="B33" s="41" t="s">
        <v>4</v>
      </c>
      <c r="C33" s="18" t="s">
        <v>5</v>
      </c>
      <c r="D33" s="87">
        <f>1976985.5-10000+(-D30)+(-D34)</f>
        <v>2185706.5</v>
      </c>
      <c r="E33" s="95"/>
      <c r="F33" s="95"/>
      <c r="G33" s="231"/>
      <c r="H33" s="232"/>
      <c r="I33" s="233"/>
      <c r="J33" s="234"/>
      <c r="K33" s="234"/>
    </row>
    <row r="34" spans="1:15" ht="32.25" customHeight="1">
      <c r="A34" s="45" t="s">
        <v>17</v>
      </c>
      <c r="B34" s="40" t="s">
        <v>14</v>
      </c>
      <c r="C34" s="67" t="s">
        <v>15</v>
      </c>
      <c r="D34" s="68">
        <f>D35</f>
        <v>0</v>
      </c>
      <c r="E34" s="93"/>
      <c r="F34" s="93"/>
      <c r="G34" s="4" t="s">
        <v>33</v>
      </c>
      <c r="I34" s="72"/>
      <c r="L34" s="59"/>
      <c r="M34" s="59"/>
      <c r="N34" s="59"/>
      <c r="O34" s="59"/>
    </row>
    <row r="35" spans="1:6" ht="33.75" customHeight="1">
      <c r="A35" s="46" t="s">
        <v>17</v>
      </c>
      <c r="B35" s="44" t="s">
        <v>24</v>
      </c>
      <c r="C35" s="18" t="s">
        <v>16</v>
      </c>
      <c r="D35" s="69">
        <f>D36</f>
        <v>0</v>
      </c>
      <c r="E35" s="94"/>
      <c r="F35" s="94"/>
    </row>
    <row r="36" spans="1:6" ht="110.25" customHeight="1">
      <c r="A36" s="46" t="s">
        <v>17</v>
      </c>
      <c r="B36" s="44" t="s">
        <v>26</v>
      </c>
      <c r="C36" s="18" t="s">
        <v>25</v>
      </c>
      <c r="D36" s="69">
        <f>D37</f>
        <v>0</v>
      </c>
      <c r="E36" s="94"/>
      <c r="F36" s="94"/>
    </row>
    <row r="37" spans="1:6" ht="93" customHeight="1" thickBot="1">
      <c r="A37" s="55" t="s">
        <v>21</v>
      </c>
      <c r="B37" s="51" t="s">
        <v>27</v>
      </c>
      <c r="C37" s="70" t="s">
        <v>30</v>
      </c>
      <c r="D37" s="78">
        <v>0</v>
      </c>
      <c r="E37" s="94"/>
      <c r="F37" s="94"/>
    </row>
    <row r="38" spans="1:6" ht="15">
      <c r="A38" s="26"/>
      <c r="B38" s="27"/>
      <c r="C38" s="28"/>
      <c r="D38" s="29"/>
      <c r="E38" s="29"/>
      <c r="F38" s="29"/>
    </row>
    <row r="39" spans="1:6" ht="15">
      <c r="A39" s="22"/>
      <c r="B39" s="24"/>
      <c r="C39" s="25"/>
      <c r="D39" s="23"/>
      <c r="E39" s="23"/>
      <c r="F39" s="23"/>
    </row>
    <row r="40" spans="1:6" ht="15">
      <c r="A40" s="22"/>
      <c r="B40" s="24"/>
      <c r="C40" s="25"/>
      <c r="D40" s="23"/>
      <c r="E40" s="23"/>
      <c r="F40" s="23"/>
    </row>
    <row r="41" spans="1:6" ht="84" customHeight="1">
      <c r="A41" s="22"/>
      <c r="B41" s="24"/>
      <c r="C41" s="25"/>
      <c r="D41" s="23"/>
      <c r="E41" s="23"/>
      <c r="F41" s="23"/>
    </row>
    <row r="42" spans="1:6" ht="15">
      <c r="A42" s="22"/>
      <c r="B42" s="24"/>
      <c r="C42" s="25"/>
      <c r="D42" s="23"/>
      <c r="E42" s="23"/>
      <c r="F42" s="23"/>
    </row>
    <row r="43" spans="1:6" ht="15">
      <c r="A43" s="22"/>
      <c r="B43" s="24"/>
      <c r="C43" s="25"/>
      <c r="D43" s="23"/>
      <c r="E43" s="23"/>
      <c r="F43" s="23"/>
    </row>
    <row r="44" spans="1:6" ht="15">
      <c r="A44" s="22"/>
      <c r="B44" s="24"/>
      <c r="C44" s="25"/>
      <c r="D44" s="23"/>
      <c r="E44" s="23"/>
      <c r="F44" s="23"/>
    </row>
    <row r="45" spans="1:6" ht="15">
      <c r="A45" s="22"/>
      <c r="B45" s="24"/>
      <c r="C45" s="25"/>
      <c r="D45" s="23"/>
      <c r="E45" s="23"/>
      <c r="F45" s="23"/>
    </row>
    <row r="46" spans="1:6" ht="15">
      <c r="A46" s="22"/>
      <c r="B46" s="24"/>
      <c r="C46" s="25"/>
      <c r="D46" s="23"/>
      <c r="E46" s="23"/>
      <c r="F46" s="23"/>
    </row>
    <row r="47" spans="1:6" ht="15">
      <c r="A47" s="22"/>
      <c r="B47" s="24"/>
      <c r="C47" s="25"/>
      <c r="D47" s="23"/>
      <c r="E47" s="23"/>
      <c r="F47" s="23"/>
    </row>
    <row r="48" spans="1:6" ht="15">
      <c r="A48" s="22"/>
      <c r="B48" s="24"/>
      <c r="C48" s="25"/>
      <c r="D48" s="23"/>
      <c r="E48" s="23"/>
      <c r="F48" s="23"/>
    </row>
    <row r="49" spans="1:6" ht="15">
      <c r="A49" s="22"/>
      <c r="B49" s="24"/>
      <c r="C49" s="25"/>
      <c r="D49" s="23"/>
      <c r="E49" s="23"/>
      <c r="F49" s="23"/>
    </row>
    <row r="50" spans="1:6" s="6" customFormat="1" ht="15">
      <c r="A50" s="22"/>
      <c r="B50" s="24"/>
      <c r="C50" s="25"/>
      <c r="D50" s="23"/>
      <c r="E50" s="23"/>
      <c r="F50" s="23"/>
    </row>
    <row r="51" spans="1:6" ht="15">
      <c r="A51" s="30"/>
      <c r="B51" s="24"/>
      <c r="C51" s="25"/>
      <c r="D51" s="23"/>
      <c r="E51" s="23"/>
      <c r="F51" s="23"/>
    </row>
    <row r="52" spans="1:6" ht="13.5">
      <c r="A52" s="30"/>
      <c r="B52" s="31"/>
      <c r="C52" s="32"/>
      <c r="D52" s="33"/>
      <c r="E52" s="33"/>
      <c r="F52" s="33"/>
    </row>
    <row r="53" spans="1:6" s="6" customFormat="1" ht="15" hidden="1">
      <c r="A53" s="30"/>
      <c r="B53" s="34"/>
      <c r="C53" s="28"/>
      <c r="D53" s="35"/>
      <c r="E53" s="35"/>
      <c r="F53" s="35"/>
    </row>
    <row r="54" spans="1:6" ht="13.5" hidden="1">
      <c r="A54" s="30"/>
      <c r="B54" s="36"/>
      <c r="C54" s="32"/>
      <c r="D54" s="33"/>
      <c r="E54" s="33"/>
      <c r="F54" s="33"/>
    </row>
    <row r="55" spans="1:6" ht="13.5" hidden="1">
      <c r="A55" s="30"/>
      <c r="B55" s="36"/>
      <c r="C55" s="32"/>
      <c r="D55" s="33"/>
      <c r="E55" s="33"/>
      <c r="F55" s="33"/>
    </row>
    <row r="56" spans="1:6" ht="13.5" hidden="1">
      <c r="A56" s="30"/>
      <c r="B56" s="36"/>
      <c r="C56" s="32"/>
      <c r="D56" s="33"/>
      <c r="E56" s="33"/>
      <c r="F56" s="33"/>
    </row>
    <row r="57" spans="1:6" ht="13.5" hidden="1">
      <c r="A57" s="30"/>
      <c r="B57" s="36"/>
      <c r="C57" s="32"/>
      <c r="D57" s="33"/>
      <c r="E57" s="33"/>
      <c r="F57" s="33"/>
    </row>
    <row r="58" spans="1:6" ht="15" hidden="1">
      <c r="A58" s="30"/>
      <c r="B58" s="36"/>
      <c r="C58" s="28"/>
      <c r="D58" s="35"/>
      <c r="E58" s="35"/>
      <c r="F58" s="35"/>
    </row>
    <row r="59" spans="1:6" s="3" customFormat="1" ht="33" customHeight="1">
      <c r="A59" s="30"/>
      <c r="B59" s="235"/>
      <c r="C59" s="236"/>
      <c r="D59" s="236"/>
      <c r="E59" s="88"/>
      <c r="F59" s="88"/>
    </row>
    <row r="60" spans="1:6" s="3" customFormat="1" ht="24" customHeight="1">
      <c r="A60" s="30"/>
      <c r="B60" s="235"/>
      <c r="C60" s="236"/>
      <c r="D60" s="236"/>
      <c r="E60" s="88"/>
      <c r="F60" s="88"/>
    </row>
    <row r="61" spans="1:6" s="3" customFormat="1" ht="13.5">
      <c r="A61" s="4"/>
      <c r="D61" s="7"/>
      <c r="E61" s="7"/>
      <c r="F61" s="7"/>
    </row>
    <row r="62" spans="1:6" s="3" customFormat="1" ht="13.5">
      <c r="A62" s="4"/>
      <c r="D62" s="7"/>
      <c r="E62" s="7"/>
      <c r="F62" s="7"/>
    </row>
    <row r="63" spans="1:6" s="3" customFormat="1" ht="13.5">
      <c r="A63" s="4"/>
      <c r="D63" s="7"/>
      <c r="E63" s="7"/>
      <c r="F63" s="7"/>
    </row>
    <row r="64" spans="1:6" s="3" customFormat="1" ht="13.5">
      <c r="A64" s="4"/>
      <c r="D64" s="7"/>
      <c r="E64" s="7"/>
      <c r="F64" s="7"/>
    </row>
    <row r="65" spans="1:6" s="3" customFormat="1" ht="13.5">
      <c r="A65" s="4"/>
      <c r="D65" s="7"/>
      <c r="E65" s="7"/>
      <c r="F65" s="7"/>
    </row>
    <row r="66" spans="1:6" s="3" customFormat="1" ht="13.5">
      <c r="A66" s="4"/>
      <c r="D66" s="7"/>
      <c r="E66" s="7"/>
      <c r="F66" s="7"/>
    </row>
    <row r="67" spans="1:6" s="3" customFormat="1" ht="13.5">
      <c r="A67" s="4"/>
      <c r="D67" s="7"/>
      <c r="E67" s="7"/>
      <c r="F67" s="7"/>
    </row>
    <row r="68" spans="1:6" s="3" customFormat="1" ht="13.5">
      <c r="A68" s="4"/>
      <c r="D68" s="7"/>
      <c r="E68" s="7"/>
      <c r="F68" s="7"/>
    </row>
    <row r="69" spans="1:6" s="3" customFormat="1" ht="13.5">
      <c r="A69" s="4"/>
      <c r="D69" s="7"/>
      <c r="E69" s="7"/>
      <c r="F69" s="7"/>
    </row>
    <row r="70" spans="1:6" s="3" customFormat="1" ht="13.5">
      <c r="A70" s="4"/>
      <c r="D70" s="7"/>
      <c r="E70" s="7"/>
      <c r="F70" s="7"/>
    </row>
    <row r="71" spans="1:6" s="3" customFormat="1" ht="13.5">
      <c r="A71" s="4"/>
      <c r="D71" s="7"/>
      <c r="E71" s="7"/>
      <c r="F71" s="7"/>
    </row>
    <row r="72" spans="1:6" s="3" customFormat="1" ht="13.5">
      <c r="A72" s="4"/>
      <c r="D72" s="7"/>
      <c r="E72" s="7"/>
      <c r="F72" s="7"/>
    </row>
    <row r="73" spans="1:6" s="3" customFormat="1" ht="13.5">
      <c r="A73" s="4"/>
      <c r="D73" s="7"/>
      <c r="E73" s="7"/>
      <c r="F73" s="7"/>
    </row>
    <row r="74" spans="1:6" s="3" customFormat="1" ht="13.5">
      <c r="A74" s="4"/>
      <c r="D74" s="7"/>
      <c r="E74" s="7"/>
      <c r="F74" s="7"/>
    </row>
    <row r="75" spans="1:6" s="3" customFormat="1" ht="13.5">
      <c r="A75" s="4"/>
      <c r="C75" s="8"/>
      <c r="D75" s="7"/>
      <c r="E75" s="7"/>
      <c r="F75" s="7"/>
    </row>
    <row r="76" spans="1:6" s="3" customFormat="1" ht="13.5">
      <c r="A76" s="4"/>
      <c r="D76" s="7"/>
      <c r="E76" s="7"/>
      <c r="F76" s="7"/>
    </row>
    <row r="77" spans="1:6" s="3" customFormat="1" ht="13.5">
      <c r="A77" s="4"/>
      <c r="D77" s="7"/>
      <c r="E77" s="7"/>
      <c r="F77" s="7"/>
    </row>
    <row r="78" spans="1:6" s="3" customFormat="1" ht="13.5">
      <c r="A78" s="4"/>
      <c r="D78" s="7"/>
      <c r="E78" s="7"/>
      <c r="F78" s="7"/>
    </row>
    <row r="79" spans="1:6" s="3" customFormat="1" ht="13.5">
      <c r="A79" s="4"/>
      <c r="D79" s="7"/>
      <c r="E79" s="7"/>
      <c r="F79" s="7"/>
    </row>
    <row r="80" spans="1:6" s="3" customFormat="1" ht="13.5">
      <c r="A80" s="4"/>
      <c r="D80" s="7"/>
      <c r="E80" s="7"/>
      <c r="F80" s="7"/>
    </row>
    <row r="81" spans="1:6" s="3" customFormat="1" ht="13.5">
      <c r="A81" s="4"/>
      <c r="D81" s="7"/>
      <c r="E81" s="7"/>
      <c r="F81" s="7"/>
    </row>
    <row r="82" spans="1:6" s="3" customFormat="1" ht="13.5">
      <c r="A82" s="4"/>
      <c r="D82" s="7"/>
      <c r="E82" s="7"/>
      <c r="F82" s="7"/>
    </row>
    <row r="83" spans="1:6" s="3" customFormat="1" ht="13.5">
      <c r="A83" s="4"/>
      <c r="D83" s="7"/>
      <c r="E83" s="7"/>
      <c r="F83" s="7"/>
    </row>
    <row r="84" spans="1:6" s="3" customFormat="1" ht="13.5">
      <c r="A84" s="4"/>
      <c r="D84" s="7"/>
      <c r="E84" s="7"/>
      <c r="F84" s="7"/>
    </row>
    <row r="85" spans="1:6" s="3" customFormat="1" ht="13.5">
      <c r="A85" s="4"/>
      <c r="D85" s="7"/>
      <c r="E85" s="7"/>
      <c r="F85" s="7"/>
    </row>
    <row r="86" spans="1:6" s="3" customFormat="1" ht="13.5">
      <c r="A86" s="4"/>
      <c r="D86" s="7"/>
      <c r="E86" s="7"/>
      <c r="F86" s="7"/>
    </row>
    <row r="87" spans="1:6" s="3" customFormat="1" ht="13.5">
      <c r="A87" s="4"/>
      <c r="D87" s="7"/>
      <c r="E87" s="7"/>
      <c r="F87" s="7"/>
    </row>
    <row r="88" spans="1:6" s="3" customFormat="1" ht="13.5">
      <c r="A88" s="4"/>
      <c r="D88" s="7"/>
      <c r="E88" s="7"/>
      <c r="F88" s="7"/>
    </row>
    <row r="89" spans="1:6" s="3" customFormat="1" ht="13.5">
      <c r="A89" s="4"/>
      <c r="D89" s="7"/>
      <c r="E89" s="7"/>
      <c r="F89" s="7"/>
    </row>
    <row r="90" spans="1:6" s="3" customFormat="1" ht="13.5">
      <c r="A90" s="4"/>
      <c r="D90" s="7"/>
      <c r="E90" s="7"/>
      <c r="F90" s="7"/>
    </row>
    <row r="91" spans="1:6" s="3" customFormat="1" ht="13.5">
      <c r="A91" s="4"/>
      <c r="D91" s="7"/>
      <c r="E91" s="7"/>
      <c r="F91" s="7"/>
    </row>
    <row r="92" spans="1:6" s="3" customFormat="1" ht="13.5">
      <c r="A92" s="4"/>
      <c r="D92" s="7"/>
      <c r="E92" s="7"/>
      <c r="F92" s="7"/>
    </row>
    <row r="93" spans="1:6" s="3" customFormat="1" ht="13.5">
      <c r="A93" s="4"/>
      <c r="D93" s="7"/>
      <c r="E93" s="7"/>
      <c r="F93" s="7"/>
    </row>
    <row r="94" spans="1:6" s="3" customFormat="1" ht="13.5">
      <c r="A94" s="4"/>
      <c r="D94" s="7"/>
      <c r="E94" s="7"/>
      <c r="F94" s="7"/>
    </row>
    <row r="95" spans="1:6" s="3" customFormat="1" ht="13.5">
      <c r="A95" s="4"/>
      <c r="D95" s="7"/>
      <c r="E95" s="7"/>
      <c r="F95" s="7"/>
    </row>
    <row r="96" spans="1:6" s="3" customFormat="1" ht="13.5">
      <c r="A96" s="4"/>
      <c r="D96" s="7"/>
      <c r="E96" s="7"/>
      <c r="F96" s="7"/>
    </row>
    <row r="97" spans="1:6" s="3" customFormat="1" ht="13.5">
      <c r="A97" s="4"/>
      <c r="D97" s="7"/>
      <c r="E97" s="7"/>
      <c r="F97" s="7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view="pageBreakPreview" zoomScale="63" zoomScaleSheetLayoutView="63" zoomScalePageLayoutView="0" workbookViewId="0" topLeftCell="A26">
      <selection activeCell="C13" sqref="C13:G13"/>
    </sheetView>
  </sheetViews>
  <sheetFormatPr defaultColWidth="6.50390625" defaultRowHeight="12.75"/>
  <cols>
    <col min="1" max="1" width="5.875" style="4" customWidth="1"/>
    <col min="2" max="2" width="25.125" style="4" customWidth="1"/>
    <col min="3" max="3" width="63.50390625" style="4" customWidth="1"/>
    <col min="4" max="4" width="16.875" style="5" hidden="1" customWidth="1"/>
    <col min="5" max="6" width="17.50390625" style="5" customWidth="1"/>
    <col min="7" max="7" width="17.125" style="4" customWidth="1"/>
    <col min="8" max="8" width="5.50390625" style="4" customWidth="1"/>
    <col min="9" max="9" width="6.50390625" style="4" customWidth="1"/>
    <col min="10" max="10" width="5.875" style="4" customWidth="1"/>
    <col min="11" max="11" width="25.125" style="4" customWidth="1"/>
    <col min="12" max="12" width="63.50390625" style="4" customWidth="1"/>
    <col min="13" max="13" width="16.875" style="5" hidden="1" customWidth="1"/>
    <col min="14" max="15" width="17.50390625" style="5" customWidth="1"/>
    <col min="16" max="16" width="17.125" style="4" customWidth="1"/>
    <col min="17" max="16384" width="6.50390625" style="4" customWidth="1"/>
  </cols>
  <sheetData>
    <row r="1" spans="3:15" ht="15.75" customHeight="1" hidden="1">
      <c r="C1" s="243" t="s">
        <v>38</v>
      </c>
      <c r="D1" s="244"/>
      <c r="E1" s="2"/>
      <c r="F1" s="2"/>
      <c r="L1" s="243" t="s">
        <v>38</v>
      </c>
      <c r="M1" s="244"/>
      <c r="N1" s="2"/>
      <c r="O1" s="2"/>
    </row>
    <row r="2" spans="3:15" ht="15" customHeight="1" hidden="1">
      <c r="C2" s="244"/>
      <c r="D2" s="244"/>
      <c r="E2" s="2"/>
      <c r="F2" s="2"/>
      <c r="L2" s="244"/>
      <c r="M2" s="244"/>
      <c r="N2" s="2"/>
      <c r="O2" s="2"/>
    </row>
    <row r="3" spans="3:15" ht="15" customHeight="1" hidden="1">
      <c r="C3" s="244"/>
      <c r="D3" s="244"/>
      <c r="E3" s="2"/>
      <c r="F3" s="2"/>
      <c r="L3" s="244"/>
      <c r="M3" s="244"/>
      <c r="N3" s="2"/>
      <c r="O3" s="2"/>
    </row>
    <row r="4" spans="3:15" ht="15" customHeight="1" hidden="1">
      <c r="C4" s="244"/>
      <c r="D4" s="244"/>
      <c r="E4" s="2"/>
      <c r="F4" s="2"/>
      <c r="L4" s="244"/>
      <c r="M4" s="244"/>
      <c r="N4" s="2"/>
      <c r="O4" s="2"/>
    </row>
    <row r="5" spans="3:15" ht="15" customHeight="1" hidden="1">
      <c r="C5" s="244"/>
      <c r="D5" s="244"/>
      <c r="E5" s="2"/>
      <c r="F5" s="2"/>
      <c r="L5" s="244"/>
      <c r="M5" s="244"/>
      <c r="N5" s="2"/>
      <c r="O5" s="2"/>
    </row>
    <row r="6" spans="3:15" ht="15" customHeight="1" hidden="1">
      <c r="C6" s="244"/>
      <c r="D6" s="244"/>
      <c r="E6" s="2"/>
      <c r="F6" s="2"/>
      <c r="L6" s="244"/>
      <c r="M6" s="244"/>
      <c r="N6" s="2"/>
      <c r="O6" s="2"/>
    </row>
    <row r="7" spans="3:15" ht="15" customHeight="1" hidden="1">
      <c r="C7" s="244"/>
      <c r="D7" s="244"/>
      <c r="E7" s="2"/>
      <c r="F7" s="2"/>
      <c r="L7" s="244"/>
      <c r="M7" s="244"/>
      <c r="N7" s="2"/>
      <c r="O7" s="2"/>
    </row>
    <row r="8" spans="3:15" ht="15" customHeight="1" hidden="1">
      <c r="C8" s="244"/>
      <c r="D8" s="244"/>
      <c r="E8" s="2"/>
      <c r="F8" s="2"/>
      <c r="L8" s="244"/>
      <c r="M8" s="244"/>
      <c r="N8" s="2"/>
      <c r="O8" s="2"/>
    </row>
    <row r="9" spans="3:15" ht="15" customHeight="1" hidden="1">
      <c r="C9" s="244"/>
      <c r="D9" s="244"/>
      <c r="E9" s="2"/>
      <c r="F9" s="2"/>
      <c r="L9" s="244"/>
      <c r="M9" s="244"/>
      <c r="N9" s="2"/>
      <c r="O9" s="2"/>
    </row>
    <row r="10" spans="3:15" ht="73.5" customHeight="1" hidden="1">
      <c r="C10" s="250" t="s">
        <v>44</v>
      </c>
      <c r="D10" s="251"/>
      <c r="E10" s="251"/>
      <c r="F10" s="251"/>
      <c r="L10" s="250" t="s">
        <v>44</v>
      </c>
      <c r="M10" s="251"/>
      <c r="N10" s="251"/>
      <c r="O10" s="251"/>
    </row>
    <row r="11" spans="1:16" ht="52.5" customHeight="1">
      <c r="A11" s="265" t="s">
        <v>78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</row>
    <row r="12" spans="1:16" s="178" customFormat="1" ht="54.75" customHeight="1">
      <c r="A12" s="259" t="s">
        <v>62</v>
      </c>
      <c r="B12" s="260"/>
      <c r="C12" s="260"/>
      <c r="D12" s="260"/>
      <c r="E12" s="260"/>
      <c r="F12" s="260"/>
      <c r="G12" s="260"/>
      <c r="H12" s="2"/>
      <c r="J12" s="261" t="s">
        <v>61</v>
      </c>
      <c r="K12" s="262"/>
      <c r="L12" s="262"/>
      <c r="M12" s="262"/>
      <c r="N12" s="262"/>
      <c r="O12" s="262"/>
      <c r="P12" s="262"/>
    </row>
    <row r="13" spans="3:16" ht="76.5" customHeight="1">
      <c r="C13" s="252" t="s">
        <v>48</v>
      </c>
      <c r="D13" s="253"/>
      <c r="E13" s="253"/>
      <c r="F13" s="253"/>
      <c r="G13" s="253"/>
      <c r="H13" s="139"/>
      <c r="L13" s="263" t="s">
        <v>48</v>
      </c>
      <c r="M13" s="264"/>
      <c r="N13" s="264"/>
      <c r="O13" s="264"/>
      <c r="P13" s="264"/>
    </row>
    <row r="14" spans="1:15" ht="30" customHeight="1">
      <c r="A14" s="19"/>
      <c r="B14" s="19"/>
      <c r="C14" s="11"/>
      <c r="D14" s="20"/>
      <c r="E14" s="20"/>
      <c r="F14" s="20"/>
      <c r="J14" s="19"/>
      <c r="K14" s="19"/>
      <c r="L14" s="11"/>
      <c r="M14" s="20"/>
      <c r="N14" s="20"/>
      <c r="O14" s="20"/>
    </row>
    <row r="15" spans="1:16" ht="66.75" customHeight="1">
      <c r="A15" s="256" t="s">
        <v>47</v>
      </c>
      <c r="B15" s="257"/>
      <c r="C15" s="257"/>
      <c r="D15" s="257"/>
      <c r="E15" s="257"/>
      <c r="F15" s="257"/>
      <c r="G15" s="257"/>
      <c r="H15" s="138"/>
      <c r="I15" s="100"/>
      <c r="J15" s="256" t="s">
        <v>47</v>
      </c>
      <c r="K15" s="257"/>
      <c r="L15" s="257"/>
      <c r="M15" s="257"/>
      <c r="N15" s="257"/>
      <c r="O15" s="257"/>
      <c r="P15" s="257"/>
    </row>
    <row r="16" spans="1:15" ht="15">
      <c r="A16" s="19"/>
      <c r="B16" s="19"/>
      <c r="C16" s="12"/>
      <c r="D16" s="13"/>
      <c r="E16" s="13"/>
      <c r="F16" s="13"/>
      <c r="J16" s="19"/>
      <c r="K16" s="19"/>
      <c r="L16" s="12"/>
      <c r="M16" s="13"/>
      <c r="N16" s="13"/>
      <c r="O16" s="13"/>
    </row>
    <row r="17" spans="1:16" ht="15.75" thickBot="1">
      <c r="A17" s="19"/>
      <c r="B17" s="19"/>
      <c r="C17" s="21"/>
      <c r="D17" s="43"/>
      <c r="E17" s="43"/>
      <c r="G17" s="43" t="s">
        <v>6</v>
      </c>
      <c r="H17" s="43"/>
      <c r="I17" s="130"/>
      <c r="J17" s="19"/>
      <c r="K17" s="19"/>
      <c r="L17" s="21"/>
      <c r="M17" s="43"/>
      <c r="N17" s="43"/>
      <c r="P17" s="43" t="s">
        <v>6</v>
      </c>
    </row>
    <row r="18" spans="1:18" ht="26.25" customHeight="1" thickBot="1">
      <c r="A18" s="247" t="s">
        <v>18</v>
      </c>
      <c r="B18" s="248"/>
      <c r="C18" s="102" t="s">
        <v>19</v>
      </c>
      <c r="D18" s="114" t="s">
        <v>42</v>
      </c>
      <c r="E18" s="105" t="s">
        <v>41</v>
      </c>
      <c r="F18" s="124" t="s">
        <v>43</v>
      </c>
      <c r="G18" s="105" t="s">
        <v>45</v>
      </c>
      <c r="H18" s="101"/>
      <c r="I18" s="101"/>
      <c r="J18" s="247" t="s">
        <v>18</v>
      </c>
      <c r="K18" s="248"/>
      <c r="L18" s="102" t="s">
        <v>19</v>
      </c>
      <c r="M18" s="114" t="s">
        <v>42</v>
      </c>
      <c r="N18" s="105" t="s">
        <v>41</v>
      </c>
      <c r="O18" s="161" t="s">
        <v>43</v>
      </c>
      <c r="P18" s="105" t="s">
        <v>45</v>
      </c>
      <c r="Q18" s="145"/>
      <c r="R18" s="146"/>
    </row>
    <row r="19" spans="1:18" s="6" customFormat="1" ht="42.75" customHeight="1">
      <c r="A19" s="37"/>
      <c r="B19" s="99"/>
      <c r="C19" s="103" t="s">
        <v>46</v>
      </c>
      <c r="D19" s="115">
        <f>D22*-1</f>
        <v>-72343.1000000001</v>
      </c>
      <c r="E19" s="106">
        <f>E22*-1</f>
        <v>4005.4000000000815</v>
      </c>
      <c r="F19" s="125">
        <f>F22*-1</f>
        <v>50000</v>
      </c>
      <c r="G19" s="140">
        <f>G22*-1</f>
        <v>50000</v>
      </c>
      <c r="H19" s="164"/>
      <c r="I19" s="147"/>
      <c r="J19" s="179"/>
      <c r="K19" s="180"/>
      <c r="L19" s="181" t="s">
        <v>46</v>
      </c>
      <c r="M19" s="182">
        <f>M22*-1</f>
        <v>-72343.1000000001</v>
      </c>
      <c r="N19" s="183">
        <f>N22*-1</f>
        <v>4005.400000000547</v>
      </c>
      <c r="O19" s="184">
        <f>O22*-1</f>
        <v>50000</v>
      </c>
      <c r="P19" s="183">
        <f>P22*-1</f>
        <v>50000</v>
      </c>
      <c r="R19" s="148"/>
    </row>
    <row r="20" spans="1:18" s="6" customFormat="1" ht="66.75" customHeight="1">
      <c r="A20" s="37"/>
      <c r="B20" s="15"/>
      <c r="C20" s="131" t="s">
        <v>32</v>
      </c>
      <c r="D20" s="134">
        <f>D23/(809752.2)</f>
        <v>0.08304886359061452</v>
      </c>
      <c r="E20" s="134"/>
      <c r="F20" s="134"/>
      <c r="G20" s="141"/>
      <c r="H20" s="141"/>
      <c r="I20" s="149"/>
      <c r="J20" s="179"/>
      <c r="K20" s="185"/>
      <c r="L20" s="186" t="s">
        <v>32</v>
      </c>
      <c r="M20" s="187">
        <f>M23/(809752.2)</f>
        <v>0.08304886359061452</v>
      </c>
      <c r="N20" s="187"/>
      <c r="O20" s="188"/>
      <c r="P20" s="189"/>
      <c r="R20" s="148"/>
    </row>
    <row r="21" spans="1:18" s="6" customFormat="1" ht="12" customHeight="1">
      <c r="A21" s="37"/>
      <c r="B21" s="16"/>
      <c r="C21" s="104"/>
      <c r="D21" s="116"/>
      <c r="E21" s="120"/>
      <c r="F21" s="122"/>
      <c r="G21" s="122"/>
      <c r="H21" s="164"/>
      <c r="I21" s="150"/>
      <c r="J21" s="179"/>
      <c r="K21" s="190"/>
      <c r="L21" s="191"/>
      <c r="M21" s="192"/>
      <c r="N21" s="193"/>
      <c r="O21" s="194"/>
      <c r="P21" s="193"/>
      <c r="R21" s="148"/>
    </row>
    <row r="22" spans="1:18" ht="42" customHeight="1">
      <c r="A22" s="38"/>
      <c r="B22" s="17"/>
      <c r="C22" s="131" t="s">
        <v>7</v>
      </c>
      <c r="D22" s="117">
        <f>D23+D28+D31</f>
        <v>72343.1000000001</v>
      </c>
      <c r="E22" s="120">
        <f>E23+E28</f>
        <v>-4005.4000000000815</v>
      </c>
      <c r="F22" s="122">
        <f>F23+F28</f>
        <v>-50000</v>
      </c>
      <c r="G22" s="125">
        <f>G23+G28</f>
        <v>-50000</v>
      </c>
      <c r="H22" s="164"/>
      <c r="I22" s="151"/>
      <c r="J22" s="195"/>
      <c r="K22" s="196"/>
      <c r="L22" s="186" t="s">
        <v>7</v>
      </c>
      <c r="M22" s="197">
        <f>M23+M34+M37</f>
        <v>72343.1000000001</v>
      </c>
      <c r="N22" s="193">
        <f>N23+N28+N34</f>
        <v>-4005.400000000547</v>
      </c>
      <c r="O22" s="194">
        <f>O23+O28+O34</f>
        <v>-50000</v>
      </c>
      <c r="P22" s="193">
        <f>P23+P28+P34</f>
        <v>-50000</v>
      </c>
      <c r="R22" s="152"/>
    </row>
    <row r="23" spans="1:18" ht="41.25" customHeight="1">
      <c r="A23" s="47" t="s">
        <v>17</v>
      </c>
      <c r="B23" s="9" t="s">
        <v>8</v>
      </c>
      <c r="C23" s="131" t="s">
        <v>9</v>
      </c>
      <c r="D23" s="117">
        <f>D24+D26</f>
        <v>67249</v>
      </c>
      <c r="E23" s="123">
        <f>E24+E26</f>
        <v>-65127.79999999999</v>
      </c>
      <c r="F23" s="126">
        <f>F24+F26</f>
        <v>-50000</v>
      </c>
      <c r="G23" s="126">
        <f>G24+G26</f>
        <v>-50000</v>
      </c>
      <c r="H23" s="165"/>
      <c r="I23" s="153"/>
      <c r="J23" s="198" t="s">
        <v>17</v>
      </c>
      <c r="K23" s="199" t="s">
        <v>8</v>
      </c>
      <c r="L23" s="186" t="s">
        <v>9</v>
      </c>
      <c r="M23" s="197">
        <f>M24+M26</f>
        <v>67249</v>
      </c>
      <c r="N23" s="200">
        <f>N24+N26</f>
        <v>-258848.8</v>
      </c>
      <c r="O23" s="201">
        <f>O24+O26</f>
        <v>-11255.800000000003</v>
      </c>
      <c r="P23" s="200">
        <f>P24+P26</f>
        <v>-11255.800000000003</v>
      </c>
      <c r="R23" s="152"/>
    </row>
    <row r="24" spans="1:18" ht="52.5" customHeight="1">
      <c r="A24" s="48" t="s">
        <v>17</v>
      </c>
      <c r="B24" s="44" t="s">
        <v>10</v>
      </c>
      <c r="C24" s="129" t="s">
        <v>22</v>
      </c>
      <c r="D24" s="117">
        <f>D25</f>
        <v>374970</v>
      </c>
      <c r="E24" s="120">
        <f>E25</f>
        <v>319842.2</v>
      </c>
      <c r="F24" s="122">
        <f>F25</f>
        <v>259842.2</v>
      </c>
      <c r="G24" s="122">
        <f>G25</f>
        <v>209842.2</v>
      </c>
      <c r="H24" s="164"/>
      <c r="I24" s="153"/>
      <c r="J24" s="202" t="s">
        <v>17</v>
      </c>
      <c r="K24" s="203" t="s">
        <v>10</v>
      </c>
      <c r="L24" s="204" t="s">
        <v>22</v>
      </c>
      <c r="M24" s="197">
        <f>M25</f>
        <v>374970</v>
      </c>
      <c r="N24" s="193">
        <f>N25</f>
        <v>319842.2</v>
      </c>
      <c r="O24" s="194">
        <f>O25</f>
        <v>116121.20000000001</v>
      </c>
      <c r="P24" s="193">
        <f>P25</f>
        <v>104865.40000000001</v>
      </c>
      <c r="R24" s="152"/>
    </row>
    <row r="25" spans="1:18" ht="59.25" customHeight="1">
      <c r="A25" s="42" t="s">
        <v>21</v>
      </c>
      <c r="B25" s="41" t="s">
        <v>31</v>
      </c>
      <c r="C25" s="132" t="s">
        <v>28</v>
      </c>
      <c r="D25" s="118">
        <f>364842.2+10127.8</f>
        <v>374970</v>
      </c>
      <c r="E25" s="136">
        <f>364970-45127.8</f>
        <v>319842.2</v>
      </c>
      <c r="F25" s="137">
        <f>F27*-1-50000</f>
        <v>259842.2</v>
      </c>
      <c r="G25" s="142">
        <f>G27*-1-50000</f>
        <v>209842.2</v>
      </c>
      <c r="H25" s="142"/>
      <c r="I25" s="154"/>
      <c r="J25" s="205" t="s">
        <v>21</v>
      </c>
      <c r="K25" s="206" t="s">
        <v>31</v>
      </c>
      <c r="L25" s="207" t="s">
        <v>28</v>
      </c>
      <c r="M25" s="208">
        <f>364842.2+10127.8</f>
        <v>374970</v>
      </c>
      <c r="N25" s="209">
        <f>364970-45127.8</f>
        <v>319842.2</v>
      </c>
      <c r="O25" s="210">
        <f>N25-10000-193721</f>
        <v>116121.20000000001</v>
      </c>
      <c r="P25" s="211">
        <f>O25*2+O27</f>
        <v>104865.40000000001</v>
      </c>
      <c r="R25" s="152"/>
    </row>
    <row r="26" spans="1:18" ht="54" customHeight="1">
      <c r="A26" s="48" t="s">
        <v>17</v>
      </c>
      <c r="B26" s="44" t="s">
        <v>11</v>
      </c>
      <c r="C26" s="129" t="s">
        <v>23</v>
      </c>
      <c r="D26" s="117">
        <f>D27</f>
        <v>-307721</v>
      </c>
      <c r="E26" s="120">
        <f>E27</f>
        <v>-384970</v>
      </c>
      <c r="F26" s="120">
        <f>F27</f>
        <v>-309842.2</v>
      </c>
      <c r="G26" s="122">
        <f>G27</f>
        <v>-259842.2</v>
      </c>
      <c r="H26" s="164"/>
      <c r="I26" s="153"/>
      <c r="J26" s="202" t="s">
        <v>17</v>
      </c>
      <c r="K26" s="203" t="s">
        <v>11</v>
      </c>
      <c r="L26" s="204" t="s">
        <v>23</v>
      </c>
      <c r="M26" s="197">
        <f>M27</f>
        <v>-307721</v>
      </c>
      <c r="N26" s="193">
        <f>N27</f>
        <v>-578691</v>
      </c>
      <c r="O26" s="194">
        <f>O27</f>
        <v>-127377.00000000001</v>
      </c>
      <c r="P26" s="193">
        <f>P27</f>
        <v>-116121.20000000001</v>
      </c>
      <c r="R26" s="152"/>
    </row>
    <row r="27" spans="1:18" ht="54" customHeight="1">
      <c r="A27" s="42" t="s">
        <v>21</v>
      </c>
      <c r="B27" s="41" t="s">
        <v>1</v>
      </c>
      <c r="C27" s="132" t="s">
        <v>29</v>
      </c>
      <c r="D27" s="118">
        <f>-307721</f>
        <v>-307721</v>
      </c>
      <c r="E27" s="136">
        <f>(D25)*-1-10000</f>
        <v>-384970</v>
      </c>
      <c r="F27" s="137">
        <f>E25*-1+10000</f>
        <v>-309842.2</v>
      </c>
      <c r="G27" s="143">
        <f>F25*-1</f>
        <v>-259842.2</v>
      </c>
      <c r="H27" s="143"/>
      <c r="I27" s="155"/>
      <c r="J27" s="205" t="s">
        <v>21</v>
      </c>
      <c r="K27" s="206" t="s">
        <v>1</v>
      </c>
      <c r="L27" s="207" t="s">
        <v>29</v>
      </c>
      <c r="M27" s="208">
        <f>-307721</f>
        <v>-307721</v>
      </c>
      <c r="N27" s="209">
        <f>(M25)*-1-10000-193721</f>
        <v>-578691</v>
      </c>
      <c r="O27" s="210">
        <f>O25*-1-11255.8</f>
        <v>-127377.00000000001</v>
      </c>
      <c r="P27" s="209">
        <f>P25*-1-11255.8</f>
        <v>-116121.20000000001</v>
      </c>
      <c r="R27" s="152"/>
    </row>
    <row r="28" spans="1:18" ht="48" customHeight="1">
      <c r="A28" s="49" t="s">
        <v>17</v>
      </c>
      <c r="B28" s="10" t="s">
        <v>12</v>
      </c>
      <c r="C28" s="131" t="s">
        <v>13</v>
      </c>
      <c r="D28" s="117">
        <f>D30+D29</f>
        <v>5094.100000000093</v>
      </c>
      <c r="E28" s="120">
        <f>E30+E29</f>
        <v>61122.39999999991</v>
      </c>
      <c r="F28" s="122">
        <f>F30+F29</f>
        <v>0</v>
      </c>
      <c r="G28" s="122">
        <f>G30+G29</f>
        <v>0</v>
      </c>
      <c r="H28" s="164"/>
      <c r="I28" s="156"/>
      <c r="J28" s="212" t="s">
        <v>21</v>
      </c>
      <c r="K28" s="213" t="s">
        <v>49</v>
      </c>
      <c r="L28" s="214" t="s">
        <v>55</v>
      </c>
      <c r="M28" s="208"/>
      <c r="N28" s="230">
        <f>N29</f>
        <v>193721</v>
      </c>
      <c r="O28" s="230">
        <f>O29</f>
        <v>-38744.2</v>
      </c>
      <c r="P28" s="230">
        <f>P29</f>
        <v>-38744.2</v>
      </c>
      <c r="Q28" s="52"/>
      <c r="R28" s="160"/>
    </row>
    <row r="29" spans="1:18" ht="52.5" customHeight="1">
      <c r="A29" s="42" t="s">
        <v>17</v>
      </c>
      <c r="B29" s="41" t="s">
        <v>2</v>
      </c>
      <c r="C29" s="132" t="s">
        <v>3</v>
      </c>
      <c r="D29" s="118">
        <f>-1*(1970781.4+D25)</f>
        <v>-2345751.4</v>
      </c>
      <c r="E29" s="121">
        <f>-1*(3727366+E25)</f>
        <v>-4047208.2</v>
      </c>
      <c r="F29" s="127">
        <f>-1*(2469327+F25)</f>
        <v>-2729169.2</v>
      </c>
      <c r="G29" s="127">
        <f>-1*(1809855.3+G25)</f>
        <v>-2019697.5</v>
      </c>
      <c r="H29" s="166"/>
      <c r="I29" s="162"/>
      <c r="J29" s="215"/>
      <c r="K29" s="213" t="s">
        <v>50</v>
      </c>
      <c r="L29" s="214" t="s">
        <v>56</v>
      </c>
      <c r="M29" s="208"/>
      <c r="N29" s="209">
        <f>N30-N32</f>
        <v>193721</v>
      </c>
      <c r="O29" s="210">
        <f>O30+O32</f>
        <v>-38744.2</v>
      </c>
      <c r="P29" s="209">
        <f>P30+P32</f>
        <v>-38744.2</v>
      </c>
      <c r="R29" s="152"/>
    </row>
    <row r="30" spans="1:18" ht="54" customHeight="1" thickBot="1">
      <c r="A30" s="55" t="s">
        <v>17</v>
      </c>
      <c r="B30" s="113" t="s">
        <v>4</v>
      </c>
      <c r="C30" s="133" t="s">
        <v>5</v>
      </c>
      <c r="D30" s="119">
        <f>2043124.5-D26</f>
        <v>2350845.5</v>
      </c>
      <c r="E30" s="135">
        <f>(3723360.6)-E26</f>
        <v>4108330.6</v>
      </c>
      <c r="F30" s="128">
        <f>(2395327+24000)-F26</f>
        <v>2729169.2</v>
      </c>
      <c r="G30" s="144">
        <f>(1710855.3+49000)-G26</f>
        <v>2019697.5</v>
      </c>
      <c r="H30" s="143"/>
      <c r="I30" s="163"/>
      <c r="J30" s="216"/>
      <c r="K30" s="213" t="s">
        <v>51</v>
      </c>
      <c r="L30" s="214" t="s">
        <v>57</v>
      </c>
      <c r="M30" s="208"/>
      <c r="N30" s="209">
        <f>N31</f>
        <v>193721</v>
      </c>
      <c r="O30" s="210">
        <f>O31</f>
        <v>0</v>
      </c>
      <c r="P30" s="209">
        <f>P31</f>
        <v>0</v>
      </c>
      <c r="R30" s="152"/>
    </row>
    <row r="31" spans="1:18" ht="63" customHeight="1">
      <c r="A31" s="107"/>
      <c r="B31" s="108"/>
      <c r="C31" s="109"/>
      <c r="D31" s="93"/>
      <c r="E31" s="93"/>
      <c r="F31" s="93"/>
      <c r="I31" s="153"/>
      <c r="J31" s="212" t="s">
        <v>21</v>
      </c>
      <c r="K31" s="213" t="s">
        <v>52</v>
      </c>
      <c r="L31" s="217" t="s">
        <v>58</v>
      </c>
      <c r="M31" s="208"/>
      <c r="N31" s="209">
        <v>193721</v>
      </c>
      <c r="O31" s="210">
        <v>0</v>
      </c>
      <c r="P31" s="209">
        <v>0</v>
      </c>
      <c r="R31" s="152"/>
    </row>
    <row r="32" spans="1:18" ht="60" customHeight="1">
      <c r="A32" s="43"/>
      <c r="B32" s="110"/>
      <c r="C32" s="19"/>
      <c r="D32" s="94"/>
      <c r="E32" s="94"/>
      <c r="F32" s="94"/>
      <c r="I32" s="153"/>
      <c r="J32" s="212" t="s">
        <v>21</v>
      </c>
      <c r="K32" s="213" t="s">
        <v>53</v>
      </c>
      <c r="L32" s="218" t="s">
        <v>59</v>
      </c>
      <c r="M32" s="208"/>
      <c r="N32" s="209">
        <f>N33</f>
        <v>0</v>
      </c>
      <c r="O32" s="210">
        <f>O33</f>
        <v>-38744.2</v>
      </c>
      <c r="P32" s="209">
        <f>P33</f>
        <v>-38744.2</v>
      </c>
      <c r="R32" s="152"/>
    </row>
    <row r="33" spans="1:18" ht="60.75" customHeight="1">
      <c r="A33" s="43"/>
      <c r="B33" s="110"/>
      <c r="C33" s="19"/>
      <c r="D33" s="94"/>
      <c r="E33" s="94"/>
      <c r="F33" s="94"/>
      <c r="I33" s="153"/>
      <c r="J33" s="212" t="s">
        <v>21</v>
      </c>
      <c r="K33" s="213" t="s">
        <v>54</v>
      </c>
      <c r="L33" s="217" t="s">
        <v>60</v>
      </c>
      <c r="M33" s="208"/>
      <c r="N33" s="209">
        <v>0</v>
      </c>
      <c r="O33" s="210">
        <v>-38744.2</v>
      </c>
      <c r="P33" s="209">
        <v>-38744.2</v>
      </c>
      <c r="R33" s="152"/>
    </row>
    <row r="34" spans="1:18" ht="47.25" customHeight="1">
      <c r="A34" s="111"/>
      <c r="B34" s="110"/>
      <c r="C34" s="112"/>
      <c r="D34" s="94"/>
      <c r="E34" s="94"/>
      <c r="F34" s="94"/>
      <c r="I34" s="153"/>
      <c r="J34" s="219" t="s">
        <v>17</v>
      </c>
      <c r="K34" s="220" t="s">
        <v>12</v>
      </c>
      <c r="L34" s="186" t="s">
        <v>13</v>
      </c>
      <c r="M34" s="197">
        <f>M36+M35</f>
        <v>5094.100000000093</v>
      </c>
      <c r="N34" s="193">
        <f>N36+N35</f>
        <v>61122.39999999944</v>
      </c>
      <c r="O34" s="194">
        <f>O36+O35</f>
        <v>0</v>
      </c>
      <c r="P34" s="193">
        <f>P36+P35</f>
        <v>0</v>
      </c>
      <c r="R34" s="152"/>
    </row>
    <row r="35" spans="1:18" ht="30">
      <c r="A35" s="26"/>
      <c r="B35" s="27"/>
      <c r="C35" s="28"/>
      <c r="D35" s="29"/>
      <c r="E35" s="29"/>
      <c r="F35" s="29"/>
      <c r="I35" s="153"/>
      <c r="J35" s="205" t="s">
        <v>17</v>
      </c>
      <c r="K35" s="206" t="s">
        <v>2</v>
      </c>
      <c r="L35" s="207" t="s">
        <v>3</v>
      </c>
      <c r="M35" s="208">
        <f>-1*(1970781.4+M25)</f>
        <v>-2345751.4</v>
      </c>
      <c r="N35" s="221">
        <f>-1*(3733339.6+N25+N31)</f>
        <v>-4246902.800000001</v>
      </c>
      <c r="O35" s="222">
        <f>-1*(2469327+O25+O31)</f>
        <v>-2585448.2</v>
      </c>
      <c r="P35" s="221">
        <f>-1*(1809855.3+P25+P31)</f>
        <v>-1914720.7</v>
      </c>
      <c r="R35" s="152"/>
    </row>
    <row r="36" spans="1:18" ht="30" thickBot="1">
      <c r="A36" s="22"/>
      <c r="B36" s="24"/>
      <c r="C36" s="25"/>
      <c r="D36" s="23"/>
      <c r="E36" s="23"/>
      <c r="F36" s="23"/>
      <c r="I36" s="157"/>
      <c r="J36" s="223" t="s">
        <v>17</v>
      </c>
      <c r="K36" s="224" t="s">
        <v>4</v>
      </c>
      <c r="L36" s="225" t="s">
        <v>5</v>
      </c>
      <c r="M36" s="226">
        <f>2043124.5-M26</f>
        <v>2350845.5</v>
      </c>
      <c r="N36" s="227">
        <f>(3729334.2)-N26-N33</f>
        <v>4308025.2</v>
      </c>
      <c r="O36" s="228">
        <f>(2395327+24000)-O26-O33</f>
        <v>2585448.2</v>
      </c>
      <c r="P36" s="229">
        <f>(1710855.3+49000)-P26-P33</f>
        <v>1914720.7</v>
      </c>
      <c r="Q36" s="158"/>
      <c r="R36" s="159"/>
    </row>
    <row r="37" spans="1:15" ht="15">
      <c r="A37" s="22"/>
      <c r="B37" s="24"/>
      <c r="C37" s="25"/>
      <c r="D37" s="23"/>
      <c r="E37" s="23"/>
      <c r="F37" s="23"/>
      <c r="J37" s="107"/>
      <c r="K37" s="108"/>
      <c r="L37" s="109"/>
      <c r="M37" s="93"/>
      <c r="N37" s="93"/>
      <c r="O37" s="93"/>
    </row>
    <row r="38" spans="1:10" s="172" customFormat="1" ht="39.75" customHeight="1">
      <c r="A38" s="254" t="s">
        <v>63</v>
      </c>
      <c r="B38" s="254"/>
      <c r="C38" s="255"/>
      <c r="D38" s="168" t="s">
        <v>64</v>
      </c>
      <c r="E38" s="168" t="s">
        <v>75</v>
      </c>
      <c r="F38" s="168"/>
      <c r="G38" s="169"/>
      <c r="H38" s="170"/>
      <c r="I38" s="170"/>
      <c r="J38" s="171"/>
    </row>
    <row r="39" spans="1:11" s="172" customFormat="1" ht="14.25" customHeight="1">
      <c r="A39" s="167"/>
      <c r="B39" s="167"/>
      <c r="C39" s="168"/>
      <c r="D39" s="168"/>
      <c r="E39" s="168"/>
      <c r="F39" s="168"/>
      <c r="G39" s="169"/>
      <c r="H39" s="169"/>
      <c r="I39" s="169"/>
      <c r="J39" s="171"/>
      <c r="K39" s="268"/>
    </row>
    <row r="40" spans="1:11" s="172" customFormat="1" ht="42.75" customHeight="1">
      <c r="A40" s="254" t="s">
        <v>66</v>
      </c>
      <c r="B40" s="254"/>
      <c r="C40" s="255"/>
      <c r="D40" s="168" t="s">
        <v>67</v>
      </c>
      <c r="E40" s="168" t="s">
        <v>73</v>
      </c>
      <c r="F40" s="168"/>
      <c r="G40" s="267"/>
      <c r="H40" s="267"/>
      <c r="I40" s="267"/>
      <c r="J40" s="171"/>
      <c r="K40" s="268"/>
    </row>
    <row r="41" spans="1:10" s="172" customFormat="1" ht="41.25" customHeight="1">
      <c r="A41" s="254" t="s">
        <v>65</v>
      </c>
      <c r="B41" s="254"/>
      <c r="C41" s="255"/>
      <c r="D41" s="168" t="s">
        <v>68</v>
      </c>
      <c r="E41" s="168" t="s">
        <v>74</v>
      </c>
      <c r="F41" s="168"/>
      <c r="G41" s="169"/>
      <c r="H41" s="170"/>
      <c r="I41" s="170"/>
      <c r="J41" s="171"/>
    </row>
    <row r="42" spans="1:10" s="172" customFormat="1" ht="42" customHeight="1">
      <c r="A42" s="254" t="s">
        <v>65</v>
      </c>
      <c r="B42" s="254"/>
      <c r="C42" s="255"/>
      <c r="D42" s="168" t="s">
        <v>69</v>
      </c>
      <c r="E42" s="168" t="s">
        <v>76</v>
      </c>
      <c r="F42" s="168"/>
      <c r="G42" s="171"/>
      <c r="H42" s="173"/>
      <c r="I42" s="174"/>
      <c r="J42" s="171"/>
    </row>
    <row r="43" spans="1:10" s="172" customFormat="1" ht="47.25" customHeight="1">
      <c r="A43" s="254" t="s">
        <v>65</v>
      </c>
      <c r="B43" s="254"/>
      <c r="C43" s="255"/>
      <c r="D43" s="168" t="s">
        <v>70</v>
      </c>
      <c r="E43" s="168" t="s">
        <v>77</v>
      </c>
      <c r="F43" s="168"/>
      <c r="G43" s="171" t="s">
        <v>33</v>
      </c>
      <c r="H43" s="173"/>
      <c r="I43" s="171"/>
      <c r="J43" s="171"/>
    </row>
    <row r="44" spans="1:10" s="177" customFormat="1" ht="61.5" customHeight="1">
      <c r="A44" s="258" t="s">
        <v>71</v>
      </c>
      <c r="B44" s="258"/>
      <c r="C44" s="168"/>
      <c r="D44" s="168" t="s">
        <v>72</v>
      </c>
      <c r="E44" s="168" t="s">
        <v>72</v>
      </c>
      <c r="F44" s="168"/>
      <c r="G44" s="175"/>
      <c r="H44" s="176"/>
      <c r="I44" s="167"/>
      <c r="J44" s="171"/>
    </row>
    <row r="45" spans="1:16" s="6" customFormat="1" ht="15">
      <c r="A45" s="22"/>
      <c r="B45" s="24"/>
      <c r="C45" s="25"/>
      <c r="D45" s="25"/>
      <c r="E45" s="25"/>
      <c r="F45" s="25"/>
      <c r="J45" s="22"/>
      <c r="K45" s="24"/>
      <c r="L45" s="25"/>
      <c r="M45" s="23"/>
      <c r="N45" s="23"/>
      <c r="O45" s="23"/>
      <c r="P45" s="4"/>
    </row>
    <row r="46" spans="1:15" ht="15">
      <c r="A46" s="30"/>
      <c r="B46" s="24"/>
      <c r="C46" s="25"/>
      <c r="D46" s="23"/>
      <c r="E46" s="23"/>
      <c r="F46" s="23"/>
      <c r="J46" s="22"/>
      <c r="K46" s="24"/>
      <c r="L46" s="25"/>
      <c r="M46" s="23"/>
      <c r="N46" s="23"/>
      <c r="O46" s="23"/>
    </row>
    <row r="47" spans="1:15" ht="15">
      <c r="A47" s="30"/>
      <c r="B47" s="31"/>
      <c r="C47" s="32"/>
      <c r="D47" s="33"/>
      <c r="E47" s="33"/>
      <c r="F47" s="33"/>
      <c r="J47" s="22"/>
      <c r="K47" s="24"/>
      <c r="L47" s="25"/>
      <c r="M47" s="23"/>
      <c r="N47" s="23"/>
      <c r="O47" s="23"/>
    </row>
    <row r="48" spans="1:16" s="6" customFormat="1" ht="15.75" customHeight="1" hidden="1">
      <c r="A48" s="30"/>
      <c r="B48" s="34"/>
      <c r="C48" s="28"/>
      <c r="D48" s="35"/>
      <c r="E48" s="35"/>
      <c r="F48" s="35"/>
      <c r="J48" s="22"/>
      <c r="K48" s="24"/>
      <c r="L48" s="25"/>
      <c r="M48" s="23"/>
      <c r="N48" s="23"/>
      <c r="O48" s="23"/>
      <c r="P48" s="4"/>
    </row>
    <row r="49" spans="1:15" ht="15" customHeight="1" hidden="1">
      <c r="A49" s="30"/>
      <c r="B49" s="36"/>
      <c r="C49" s="32"/>
      <c r="D49" s="33"/>
      <c r="E49" s="33"/>
      <c r="F49" s="33"/>
      <c r="J49" s="22"/>
      <c r="K49" s="24"/>
      <c r="L49" s="25"/>
      <c r="M49" s="23"/>
      <c r="N49" s="23"/>
      <c r="O49" s="23"/>
    </row>
    <row r="50" spans="1:15" ht="15" customHeight="1" hidden="1">
      <c r="A50" s="30"/>
      <c r="B50" s="36"/>
      <c r="C50" s="32"/>
      <c r="D50" s="33"/>
      <c r="E50" s="33"/>
      <c r="F50" s="33"/>
      <c r="J50" s="22"/>
      <c r="K50" s="24"/>
      <c r="L50" s="25"/>
      <c r="M50" s="23"/>
      <c r="N50" s="23"/>
      <c r="O50" s="23"/>
    </row>
    <row r="51" spans="1:16" ht="15" customHeight="1" hidden="1">
      <c r="A51" s="30"/>
      <c r="B51" s="36"/>
      <c r="C51" s="32"/>
      <c r="D51" s="33"/>
      <c r="E51" s="33"/>
      <c r="F51" s="33"/>
      <c r="J51" s="22"/>
      <c r="K51" s="24"/>
      <c r="L51" s="25"/>
      <c r="M51" s="23"/>
      <c r="N51" s="23"/>
      <c r="O51" s="23"/>
      <c r="P51" s="6"/>
    </row>
    <row r="52" spans="1:15" ht="15" customHeight="1" hidden="1">
      <c r="A52" s="30"/>
      <c r="B52" s="36"/>
      <c r="C52" s="32"/>
      <c r="D52" s="33"/>
      <c r="E52" s="33"/>
      <c r="F52" s="33"/>
      <c r="J52" s="30"/>
      <c r="K52" s="24"/>
      <c r="L52" s="25"/>
      <c r="M52" s="23"/>
      <c r="N52" s="23"/>
      <c r="O52" s="23"/>
    </row>
    <row r="53" spans="1:15" ht="15.75" customHeight="1" hidden="1">
      <c r="A53" s="30"/>
      <c r="B53" s="36"/>
      <c r="C53" s="28"/>
      <c r="D53" s="35"/>
      <c r="E53" s="35"/>
      <c r="F53" s="35"/>
      <c r="J53" s="30"/>
      <c r="K53" s="31"/>
      <c r="L53" s="32"/>
      <c r="M53" s="33"/>
      <c r="N53" s="33"/>
      <c r="O53" s="33"/>
    </row>
    <row r="54" spans="1:16" s="3" customFormat="1" ht="33" customHeight="1">
      <c r="A54" s="30"/>
      <c r="B54" s="235"/>
      <c r="C54" s="236"/>
      <c r="D54" s="236"/>
      <c r="E54" s="88"/>
      <c r="F54" s="88"/>
      <c r="J54" s="30"/>
      <c r="K54" s="34"/>
      <c r="L54" s="28"/>
      <c r="M54" s="35"/>
      <c r="N54" s="35"/>
      <c r="O54" s="35"/>
      <c r="P54" s="6"/>
    </row>
    <row r="55" spans="1:16" s="3" customFormat="1" ht="24" customHeight="1">
      <c r="A55" s="30"/>
      <c r="B55" s="235"/>
      <c r="C55" s="236"/>
      <c r="D55" s="236"/>
      <c r="E55" s="88"/>
      <c r="F55" s="88"/>
      <c r="J55" s="30"/>
      <c r="K55" s="36"/>
      <c r="L55" s="32"/>
      <c r="M55" s="33"/>
      <c r="N55" s="33"/>
      <c r="O55" s="33"/>
      <c r="P55" s="4"/>
    </row>
    <row r="56" spans="1:16" s="3" customFormat="1" ht="13.5">
      <c r="A56" s="4"/>
      <c r="D56" s="7"/>
      <c r="E56" s="7"/>
      <c r="F56" s="7"/>
      <c r="J56" s="30"/>
      <c r="K56" s="36"/>
      <c r="L56" s="32"/>
      <c r="M56" s="33"/>
      <c r="N56" s="33"/>
      <c r="O56" s="33"/>
      <c r="P56" s="4"/>
    </row>
    <row r="57" spans="1:16" s="3" customFormat="1" ht="13.5">
      <c r="A57" s="4"/>
      <c r="D57" s="7"/>
      <c r="E57" s="7"/>
      <c r="F57" s="7"/>
      <c r="J57" s="30"/>
      <c r="K57" s="36"/>
      <c r="L57" s="32"/>
      <c r="M57" s="33"/>
      <c r="N57" s="33"/>
      <c r="O57" s="33"/>
      <c r="P57" s="4"/>
    </row>
    <row r="58" spans="1:16" s="3" customFormat="1" ht="13.5">
      <c r="A58" s="4"/>
      <c r="D58" s="7"/>
      <c r="E58" s="7"/>
      <c r="F58" s="7"/>
      <c r="J58" s="30"/>
      <c r="K58" s="36"/>
      <c r="L58" s="32"/>
      <c r="M58" s="33"/>
      <c r="N58" s="33"/>
      <c r="O58" s="33"/>
      <c r="P58" s="4"/>
    </row>
    <row r="59" spans="1:16" s="3" customFormat="1" ht="15">
      <c r="A59" s="4"/>
      <c r="D59" s="7"/>
      <c r="E59" s="7"/>
      <c r="F59" s="7"/>
      <c r="J59" s="30"/>
      <c r="K59" s="36"/>
      <c r="L59" s="28"/>
      <c r="M59" s="35"/>
      <c r="N59" s="35"/>
      <c r="O59" s="35"/>
      <c r="P59" s="4"/>
    </row>
    <row r="60" spans="1:15" s="3" customFormat="1" ht="16.5">
      <c r="A60" s="4"/>
      <c r="D60" s="7"/>
      <c r="E60" s="7"/>
      <c r="F60" s="7"/>
      <c r="J60" s="30"/>
      <c r="K60" s="235"/>
      <c r="L60" s="236"/>
      <c r="M60" s="236"/>
      <c r="N60" s="88"/>
      <c r="O60" s="88"/>
    </row>
    <row r="61" spans="1:15" s="3" customFormat="1" ht="16.5">
      <c r="A61" s="4"/>
      <c r="D61" s="7"/>
      <c r="E61" s="7"/>
      <c r="F61" s="7"/>
      <c r="J61" s="30"/>
      <c r="K61" s="235"/>
      <c r="L61" s="236"/>
      <c r="M61" s="236"/>
      <c r="N61" s="88"/>
      <c r="O61" s="88"/>
    </row>
    <row r="62" spans="1:15" s="3" customFormat="1" ht="13.5">
      <c r="A62" s="4"/>
      <c r="D62" s="7"/>
      <c r="E62" s="7"/>
      <c r="F62" s="7"/>
      <c r="J62" s="4"/>
      <c r="M62" s="7"/>
      <c r="N62" s="7"/>
      <c r="O62" s="7"/>
    </row>
    <row r="63" spans="1:15" s="3" customFormat="1" ht="13.5">
      <c r="A63" s="4"/>
      <c r="D63" s="7"/>
      <c r="E63" s="7"/>
      <c r="F63" s="7"/>
      <c r="J63" s="4"/>
      <c r="M63" s="7"/>
      <c r="N63" s="7"/>
      <c r="O63" s="7"/>
    </row>
    <row r="64" spans="1:15" s="3" customFormat="1" ht="13.5">
      <c r="A64" s="4"/>
      <c r="D64" s="7"/>
      <c r="E64" s="7"/>
      <c r="F64" s="7"/>
      <c r="J64" s="4"/>
      <c r="M64" s="7"/>
      <c r="N64" s="7"/>
      <c r="O64" s="7"/>
    </row>
    <row r="65" spans="1:15" s="3" customFormat="1" ht="13.5">
      <c r="A65" s="4"/>
      <c r="D65" s="7"/>
      <c r="E65" s="7"/>
      <c r="F65" s="7"/>
      <c r="J65" s="4"/>
      <c r="M65" s="7"/>
      <c r="N65" s="7"/>
      <c r="O65" s="7"/>
    </row>
    <row r="66" spans="1:15" s="3" customFormat="1" ht="13.5">
      <c r="A66" s="4"/>
      <c r="D66" s="7"/>
      <c r="E66" s="7"/>
      <c r="F66" s="7"/>
      <c r="J66" s="4"/>
      <c r="M66" s="7"/>
      <c r="N66" s="7"/>
      <c r="O66" s="7"/>
    </row>
    <row r="67" spans="1:15" s="3" customFormat="1" ht="13.5">
      <c r="A67" s="4"/>
      <c r="D67" s="7"/>
      <c r="E67" s="7"/>
      <c r="F67" s="7"/>
      <c r="J67" s="4"/>
      <c r="M67" s="7"/>
      <c r="N67" s="7"/>
      <c r="O67" s="7"/>
    </row>
    <row r="68" spans="1:15" s="3" customFormat="1" ht="13.5">
      <c r="A68" s="4"/>
      <c r="D68" s="7"/>
      <c r="E68" s="7"/>
      <c r="F68" s="7"/>
      <c r="J68" s="4"/>
      <c r="M68" s="7"/>
      <c r="N68" s="7"/>
      <c r="O68" s="7"/>
    </row>
    <row r="69" spans="1:15" s="3" customFormat="1" ht="13.5">
      <c r="A69" s="4"/>
      <c r="D69" s="7"/>
      <c r="E69" s="7"/>
      <c r="F69" s="7"/>
      <c r="J69" s="4"/>
      <c r="M69" s="7"/>
      <c r="N69" s="7"/>
      <c r="O69" s="7"/>
    </row>
    <row r="70" spans="1:15" s="3" customFormat="1" ht="13.5">
      <c r="A70" s="4"/>
      <c r="C70" s="8"/>
      <c r="D70" s="7"/>
      <c r="E70" s="7"/>
      <c r="F70" s="7"/>
      <c r="J70" s="4"/>
      <c r="M70" s="7"/>
      <c r="N70" s="7"/>
      <c r="O70" s="7"/>
    </row>
    <row r="71" spans="1:15" s="3" customFormat="1" ht="13.5">
      <c r="A71" s="4"/>
      <c r="D71" s="7"/>
      <c r="E71" s="7"/>
      <c r="F71" s="7"/>
      <c r="J71" s="4"/>
      <c r="M71" s="7"/>
      <c r="N71" s="7"/>
      <c r="O71" s="7"/>
    </row>
    <row r="72" spans="1:15" s="3" customFormat="1" ht="13.5">
      <c r="A72" s="4"/>
      <c r="D72" s="7"/>
      <c r="E72" s="7"/>
      <c r="F72" s="7"/>
      <c r="J72" s="4"/>
      <c r="M72" s="7"/>
      <c r="N72" s="7"/>
      <c r="O72" s="7"/>
    </row>
    <row r="73" spans="1:15" s="3" customFormat="1" ht="13.5">
      <c r="A73" s="4"/>
      <c r="D73" s="7"/>
      <c r="E73" s="7"/>
      <c r="F73" s="7"/>
      <c r="J73" s="4"/>
      <c r="M73" s="7"/>
      <c r="N73" s="7"/>
      <c r="O73" s="7"/>
    </row>
    <row r="74" spans="1:15" s="3" customFormat="1" ht="13.5">
      <c r="A74" s="4"/>
      <c r="D74" s="7"/>
      <c r="E74" s="7"/>
      <c r="F74" s="7"/>
      <c r="J74" s="4"/>
      <c r="M74" s="7"/>
      <c r="N74" s="7"/>
      <c r="O74" s="7"/>
    </row>
    <row r="75" spans="1:15" s="3" customFormat="1" ht="13.5">
      <c r="A75" s="4"/>
      <c r="D75" s="7"/>
      <c r="E75" s="7"/>
      <c r="F75" s="7"/>
      <c r="J75" s="4"/>
      <c r="M75" s="7"/>
      <c r="N75" s="7"/>
      <c r="O75" s="7"/>
    </row>
    <row r="76" spans="1:15" s="3" customFormat="1" ht="13.5">
      <c r="A76" s="4"/>
      <c r="D76" s="7"/>
      <c r="E76" s="7"/>
      <c r="F76" s="7"/>
      <c r="J76" s="4"/>
      <c r="L76" s="8"/>
      <c r="M76" s="7"/>
      <c r="N76" s="7"/>
      <c r="O76" s="7"/>
    </row>
    <row r="77" spans="1:15" s="3" customFormat="1" ht="13.5">
      <c r="A77" s="4"/>
      <c r="D77" s="7"/>
      <c r="E77" s="7"/>
      <c r="F77" s="7"/>
      <c r="J77" s="4"/>
      <c r="M77" s="7"/>
      <c r="N77" s="7"/>
      <c r="O77" s="7"/>
    </row>
    <row r="78" spans="1:15" s="3" customFormat="1" ht="13.5">
      <c r="A78" s="4"/>
      <c r="D78" s="7"/>
      <c r="E78" s="7"/>
      <c r="F78" s="7"/>
      <c r="J78" s="4"/>
      <c r="M78" s="7"/>
      <c r="N78" s="7"/>
      <c r="O78" s="7"/>
    </row>
    <row r="79" spans="1:15" s="3" customFormat="1" ht="13.5">
      <c r="A79" s="4"/>
      <c r="D79" s="7"/>
      <c r="E79" s="7"/>
      <c r="F79" s="7"/>
      <c r="J79" s="4"/>
      <c r="M79" s="7"/>
      <c r="N79" s="7"/>
      <c r="O79" s="7"/>
    </row>
    <row r="80" spans="1:15" s="3" customFormat="1" ht="13.5">
      <c r="A80" s="4"/>
      <c r="D80" s="7"/>
      <c r="E80" s="7"/>
      <c r="F80" s="7"/>
      <c r="J80" s="4"/>
      <c r="M80" s="7"/>
      <c r="N80" s="7"/>
      <c r="O80" s="7"/>
    </row>
    <row r="81" spans="1:15" s="3" customFormat="1" ht="13.5">
      <c r="A81" s="4"/>
      <c r="D81" s="7"/>
      <c r="E81" s="7"/>
      <c r="F81" s="7"/>
      <c r="J81" s="4"/>
      <c r="M81" s="7"/>
      <c r="N81" s="7"/>
      <c r="O81" s="7"/>
    </row>
    <row r="82" spans="1:15" s="3" customFormat="1" ht="13.5">
      <c r="A82" s="4"/>
      <c r="D82" s="7"/>
      <c r="E82" s="7"/>
      <c r="F82" s="7"/>
      <c r="J82" s="4"/>
      <c r="M82" s="7"/>
      <c r="N82" s="7"/>
      <c r="O82" s="7"/>
    </row>
    <row r="83" spans="1:15" s="3" customFormat="1" ht="13.5">
      <c r="A83" s="4"/>
      <c r="D83" s="7"/>
      <c r="E83" s="7"/>
      <c r="F83" s="7"/>
      <c r="J83" s="4"/>
      <c r="M83" s="7"/>
      <c r="N83" s="7"/>
      <c r="O83" s="7"/>
    </row>
    <row r="84" spans="1:15" s="3" customFormat="1" ht="13.5">
      <c r="A84" s="4"/>
      <c r="D84" s="7"/>
      <c r="E84" s="7"/>
      <c r="F84" s="7"/>
      <c r="J84" s="4"/>
      <c r="M84" s="7"/>
      <c r="N84" s="7"/>
      <c r="O84" s="7"/>
    </row>
    <row r="85" spans="1:15" s="3" customFormat="1" ht="13.5">
      <c r="A85" s="4"/>
      <c r="D85" s="7"/>
      <c r="E85" s="7"/>
      <c r="F85" s="7"/>
      <c r="J85" s="4"/>
      <c r="M85" s="7"/>
      <c r="N85" s="7"/>
      <c r="O85" s="7"/>
    </row>
    <row r="86" spans="1:15" s="3" customFormat="1" ht="13.5">
      <c r="A86" s="4"/>
      <c r="D86" s="7"/>
      <c r="E86" s="7"/>
      <c r="F86" s="7"/>
      <c r="J86" s="4"/>
      <c r="M86" s="7"/>
      <c r="N86" s="7"/>
      <c r="O86" s="7"/>
    </row>
    <row r="87" spans="1:15" s="3" customFormat="1" ht="13.5">
      <c r="A87" s="4"/>
      <c r="D87" s="7"/>
      <c r="E87" s="7"/>
      <c r="F87" s="7"/>
      <c r="J87" s="4"/>
      <c r="M87" s="7"/>
      <c r="N87" s="7"/>
      <c r="O87" s="7"/>
    </row>
    <row r="88" spans="1:15" s="3" customFormat="1" ht="13.5">
      <c r="A88" s="4"/>
      <c r="D88" s="7"/>
      <c r="E88" s="7"/>
      <c r="F88" s="7"/>
      <c r="J88" s="4"/>
      <c r="M88" s="7"/>
      <c r="N88" s="7"/>
      <c r="O88" s="7"/>
    </row>
    <row r="89" spans="1:15" s="3" customFormat="1" ht="13.5">
      <c r="A89" s="4"/>
      <c r="D89" s="7"/>
      <c r="E89" s="7"/>
      <c r="F89" s="7"/>
      <c r="J89" s="4"/>
      <c r="M89" s="7"/>
      <c r="N89" s="7"/>
      <c r="O89" s="7"/>
    </row>
    <row r="90" spans="1:15" s="3" customFormat="1" ht="13.5">
      <c r="A90" s="4"/>
      <c r="D90" s="7"/>
      <c r="E90" s="7"/>
      <c r="F90" s="7"/>
      <c r="J90" s="4"/>
      <c r="M90" s="7"/>
      <c r="N90" s="7"/>
      <c r="O90" s="7"/>
    </row>
    <row r="91" spans="1:15" s="3" customFormat="1" ht="13.5">
      <c r="A91" s="4"/>
      <c r="D91" s="7"/>
      <c r="E91" s="7"/>
      <c r="F91" s="7"/>
      <c r="J91" s="4"/>
      <c r="M91" s="7"/>
      <c r="N91" s="7"/>
      <c r="O91" s="7"/>
    </row>
    <row r="92" spans="1:15" s="3" customFormat="1" ht="13.5">
      <c r="A92" s="4"/>
      <c r="D92" s="7"/>
      <c r="E92" s="7"/>
      <c r="F92" s="7"/>
      <c r="J92" s="4"/>
      <c r="M92" s="7"/>
      <c r="N92" s="7"/>
      <c r="O92" s="7"/>
    </row>
    <row r="93" spans="11:16" ht="13.5">
      <c r="K93" s="3"/>
      <c r="L93" s="3"/>
      <c r="M93" s="7"/>
      <c r="N93" s="7"/>
      <c r="O93" s="7"/>
      <c r="P93" s="3"/>
    </row>
    <row r="94" spans="11:16" ht="13.5">
      <c r="K94" s="3"/>
      <c r="L94" s="3"/>
      <c r="M94" s="7"/>
      <c r="N94" s="7"/>
      <c r="O94" s="7"/>
      <c r="P94" s="3"/>
    </row>
    <row r="95" spans="11:16" ht="13.5">
      <c r="K95" s="3"/>
      <c r="L95" s="3"/>
      <c r="M95" s="7"/>
      <c r="N95" s="7"/>
      <c r="O95" s="7"/>
      <c r="P95" s="3"/>
    </row>
    <row r="96" spans="11:16" ht="13.5">
      <c r="K96" s="3"/>
      <c r="L96" s="3"/>
      <c r="M96" s="7"/>
      <c r="N96" s="7"/>
      <c r="O96" s="7"/>
      <c r="P96" s="3"/>
    </row>
    <row r="97" spans="11:16" ht="13.5">
      <c r="K97" s="3"/>
      <c r="L97" s="3"/>
      <c r="M97" s="7"/>
      <c r="N97" s="7"/>
      <c r="O97" s="7"/>
      <c r="P97" s="3"/>
    </row>
    <row r="98" spans="11:16" ht="13.5">
      <c r="K98" s="3"/>
      <c r="L98" s="3"/>
      <c r="M98" s="7"/>
      <c r="N98" s="7"/>
      <c r="O98" s="7"/>
      <c r="P98" s="3"/>
    </row>
  </sheetData>
  <sheetProtection/>
  <mergeCells count="24">
    <mergeCell ref="K60:M60"/>
    <mergeCell ref="K61:M61"/>
    <mergeCell ref="A12:G12"/>
    <mergeCell ref="J12:P12"/>
    <mergeCell ref="L1:M9"/>
    <mergeCell ref="L10:O10"/>
    <mergeCell ref="L13:P13"/>
    <mergeCell ref="A11:P11"/>
    <mergeCell ref="G40:I40"/>
    <mergeCell ref="A38:C38"/>
    <mergeCell ref="B55:D55"/>
    <mergeCell ref="B54:D54"/>
    <mergeCell ref="J15:P15"/>
    <mergeCell ref="J18:K18"/>
    <mergeCell ref="A44:B44"/>
    <mergeCell ref="A41:C41"/>
    <mergeCell ref="A42:C42"/>
    <mergeCell ref="A43:C43"/>
    <mergeCell ref="C1:D9"/>
    <mergeCell ref="A18:B18"/>
    <mergeCell ref="C10:F10"/>
    <mergeCell ref="C13:G13"/>
    <mergeCell ref="A40:C40"/>
    <mergeCell ref="A15:G15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2021-08-19T12:34:35Z</cp:lastPrinted>
  <dcterms:created xsi:type="dcterms:W3CDTF">1999-03-18T06:53:45Z</dcterms:created>
  <dcterms:modified xsi:type="dcterms:W3CDTF">2021-08-20T09:35:36Z</dcterms:modified>
  <cp:category/>
  <cp:version/>
  <cp:contentType/>
  <cp:contentStatus/>
</cp:coreProperties>
</file>