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6" windowWidth="9276" windowHeight="1116"/>
  </bookViews>
  <sheets>
    <sheet name="МБТ 2020-2021" sheetId="1" r:id="rId1"/>
  </sheets>
  <definedNames>
    <definedName name="_xlnm.Print_Area" localSheetId="0">'МБТ 2020-2021'!$C$1:$AO$102</definedName>
  </definedNames>
  <calcPr calcId="145621"/>
</workbook>
</file>

<file path=xl/calcChain.xml><?xml version="1.0" encoding="utf-8"?>
<calcChain xmlns="http://schemas.openxmlformats.org/spreadsheetml/2006/main">
  <c r="AM100" i="1" l="1"/>
  <c r="AN100" i="1"/>
  <c r="AM87" i="1"/>
  <c r="AM75" i="1"/>
  <c r="AM81" i="1"/>
  <c r="AM76" i="1"/>
  <c r="AO77" i="1"/>
  <c r="AN77" i="1"/>
  <c r="AM77" i="1"/>
  <c r="AN60" i="1"/>
  <c r="AO60" i="1"/>
  <c r="AM60" i="1"/>
  <c r="AO46" i="1"/>
  <c r="AN46" i="1"/>
  <c r="AO34" i="1"/>
  <c r="AN24" i="1"/>
  <c r="AO24" i="1"/>
  <c r="AN14" i="1"/>
  <c r="AN12" i="1"/>
  <c r="AN10" i="1"/>
  <c r="AO14" i="1"/>
  <c r="AO12" i="1"/>
  <c r="AO10" i="1"/>
  <c r="AM14" i="1"/>
  <c r="AM20" i="1"/>
  <c r="AM12" i="1"/>
  <c r="AM24" i="1"/>
  <c r="AM10" i="1"/>
  <c r="AM27" i="1"/>
  <c r="AM26" i="1"/>
  <c r="AM22" i="1"/>
  <c r="AM19" i="1"/>
  <c r="AM17" i="1"/>
  <c r="AM16" i="1"/>
  <c r="AM46" i="1"/>
  <c r="AN66" i="1"/>
  <c r="AO66" i="1"/>
  <c r="AM66" i="1"/>
  <c r="AM79" i="1"/>
  <c r="AO100" i="1"/>
  <c r="AM44" i="1"/>
  <c r="AN35" i="1"/>
  <c r="AO35" i="1"/>
  <c r="AM35" i="1"/>
  <c r="AN48" i="1"/>
  <c r="AN44" i="1"/>
  <c r="AO48" i="1"/>
  <c r="AO44" i="1"/>
  <c r="AM48" i="1"/>
  <c r="AM7" i="1"/>
  <c r="AM102" i="1"/>
  <c r="AN7" i="1"/>
  <c r="AN102" i="1"/>
  <c r="AG66" i="1"/>
  <c r="AH66" i="1"/>
  <c r="AI66" i="1"/>
  <c r="AJ66" i="1"/>
  <c r="AK66" i="1"/>
  <c r="AL66" i="1"/>
  <c r="AF9" i="1"/>
  <c r="AF40" i="1"/>
  <c r="AF46" i="1"/>
  <c r="AF67" i="1"/>
  <c r="AF66" i="1"/>
  <c r="AF52" i="1"/>
  <c r="AF51" i="1"/>
  <c r="AF50" i="1"/>
  <c r="AF43" i="1"/>
  <c r="AG44" i="1"/>
  <c r="AH44" i="1"/>
  <c r="AI44" i="1"/>
  <c r="AJ44" i="1"/>
  <c r="AK44" i="1"/>
  <c r="AL44" i="1"/>
  <c r="AG12" i="1"/>
  <c r="AG10" i="1"/>
  <c r="AH12" i="1"/>
  <c r="AH10" i="1"/>
  <c r="AI12" i="1"/>
  <c r="AI10" i="1"/>
  <c r="AJ12" i="1"/>
  <c r="AJ10" i="1"/>
  <c r="AK12" i="1"/>
  <c r="AK10" i="1"/>
  <c r="AL12" i="1"/>
  <c r="AL10" i="1"/>
  <c r="AG48" i="1"/>
  <c r="AH48" i="1"/>
  <c r="AI48" i="1"/>
  <c r="AJ48" i="1"/>
  <c r="AK48" i="1"/>
  <c r="AL48" i="1"/>
  <c r="AF44" i="1"/>
  <c r="AF12" i="1"/>
  <c r="AF10" i="1"/>
  <c r="AF48" i="1"/>
  <c r="AO7" i="1"/>
  <c r="AO102" i="1"/>
  <c r="AL7" i="1"/>
  <c r="AL102" i="1"/>
  <c r="AJ7" i="1"/>
  <c r="AJ102" i="1"/>
  <c r="AH7" i="1"/>
  <c r="AH102" i="1"/>
  <c r="AF7" i="1"/>
  <c r="AF102" i="1"/>
  <c r="AK7" i="1"/>
  <c r="AK102" i="1"/>
  <c r="AI7" i="1"/>
  <c r="AI102" i="1"/>
  <c r="AG7" i="1"/>
  <c r="AG102" i="1"/>
</calcChain>
</file>

<file path=xl/sharedStrings.xml><?xml version="1.0" encoding="utf-8"?>
<sst xmlns="http://schemas.openxmlformats.org/spreadsheetml/2006/main" count="107" uniqueCount="87">
  <si>
    <t>из них:</t>
  </si>
  <si>
    <t>в том числе на: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</si>
  <si>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</si>
  <si>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</si>
  <si>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</si>
  <si>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</si>
  <si>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</si>
  <si>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</si>
  <si>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</si>
  <si>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</si>
  <si>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</si>
  <si>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</si>
  <si>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</si>
  <si>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</si>
  <si>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</si>
  <si>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</si>
  <si>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</si>
  <si>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</si>
  <si>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2022 год</t>
  </si>
  <si>
    <t>2023 год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</si>
  <si>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</si>
  <si>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</si>
  <si>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</si>
  <si>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</si>
  <si>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</si>
  <si>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</si>
  <si>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</si>
  <si>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</si>
  <si>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</si>
  <si>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</si>
  <si>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</si>
  <si>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Приложение 8
к изменениям и дополнениям 
к бюджету городского округа Лыткарино на 2021 год
и на плановый период  2022  и 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</si>
  <si>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2022 ГОД И НА ПЛАНОВЫЙ ПЕРИОД 2023 И 2024 ГОДОВ</t>
  </si>
  <si>
    <t>2024 год</t>
  </si>
  <si>
    <t xml:space="preserve">I. Субвенции, предоставляемые из бюджета Московской области бюджету городского округа Лыткарино  на 2022 год и на плановый период 2023 и 2024 годов - всего:  </t>
  </si>
  <si>
    <t xml:space="preserve"> -дошкольное образование</t>
  </si>
  <si>
    <t xml:space="preserve"> -начальное, основное, среднее общее</t>
  </si>
  <si>
    <t xml:space="preserve"> -дополнительное образование</t>
  </si>
  <si>
    <t>учебно-вспомогательного и прочего персонала дошкольного образования</t>
  </si>
  <si>
    <t>-расходы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</si>
  <si>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Субвенции бюджетам муниципальных образований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</si>
  <si>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</si>
  <si>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Московской области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</si>
  <si>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</t>
  </si>
  <si>
    <t>II. Субсидии, предоставляемые из бюджета Московской области бюджету городского округа Лыткарино на 2022 год и на плановый период 2023 и 2024 годов</t>
  </si>
  <si>
    <t>III. Иные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</t>
  </si>
  <si>
    <t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</t>
  </si>
  <si>
    <t>Субсидия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</si>
  <si>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Субсидия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</si>
  <si>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Субсидия на благоустройство лесопарковых зон</t>
  </si>
  <si>
    <t xml:space="preserve"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</si>
  <si>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</si>
  <si>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</si>
  <si>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</si>
  <si>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Субсидия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</si>
  <si>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Субсидия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</si>
  <si>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Субсидия на реализацию программ формирования современной городской среды в части благоустройства общественных территорий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</si>
  <si>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</si>
  <si>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Субсидия на обеспечение образовательных организаций материально-технической базой для внедрения цифровой образовательной среды</t>
  </si>
  <si>
    <t>Субсидия  на мероприятия по организации отдыха детей в каникулярное время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</si>
  <si>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</si>
  <si>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Субсидия 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</si>
  <si>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 на  ремонт подъездов в многоквартирных домах </t>
  </si>
  <si>
    <t>Субсидия на софинансирование расходов на оснащение планшетными компьютерами общеобразовательных организаций в Московской области</t>
  </si>
  <si>
    <t xml:space="preserve">Субсидия на реализацию мероприятий по обеспечению жильем молодых семей 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</si>
  <si>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</si>
  <si>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</si>
  <si>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Субсидия на сокращение доли загрязненных сточных вод </t>
  </si>
  <si>
    <t>Субсидия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</si>
  <si>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</si>
  <si>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Субсидия на обустройство и установку детских игровых площадок на территории муниципальных образований Московской области </t>
  </si>
  <si>
    <t>Субсидия на устройство и капитальный ремонт систем наружного освещения в рамках реализации проекта «Светлый город»</t>
  </si>
  <si>
    <t>Субсидия 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</si>
  <si>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Субсидия на ремонт дворовых территорий</t>
  </si>
  <si>
    <t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</si>
  <si>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</si>
  <si>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 - всего: </t>
  </si>
  <si>
    <t xml:space="preserve"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</t>
  </si>
  <si>
    <r>
      <t xml:space="preserve"> -</t>
    </r>
    <r>
      <rPr>
        <sz val="14"/>
        <rFont val="Arial Cyr"/>
        <charset val="204"/>
      </rPr>
      <t>приобретение учебников и учебных пособий, средств обучения, игр, игрушек</t>
    </r>
  </si>
  <si>
    <t>Приложение 12
к бюджету городского округа Лыткарино на 2022 год
и на плановый период  2023  и  2024 годов)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</si>
  <si>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</si>
  <si>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 xml:space="preserve"> - 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</si>
  <si>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 -расходы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</si>
  <si>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                              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</si>
  <si>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-осуществление полномочий по обеспечению жильём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</si>
  <si>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 -осуществление полномочий по обеспечению жильём отдельных категорий граждан, установленных Федеральным законом от 12 января 1995 года                       № 5-ФЗ «О ветеранах» </t>
  </si>
  <si>
    <t>Субвенции бюджетам муниципальных образований Московской области 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</si>
</sst>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6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b/>
      <sz val="14"/>
      <color rgb="FF0070C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  <font>
      <b/>
      <sz val="15"/>
      <name val="Arial"/>
      <family val="2"/>
    </font>
    <font>
      <b/>
      <sz val="15"/>
      <name val="Arial Cyr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sz val="15"/>
      <name val="Arial Cyr"/>
      <charset val="204"/>
    </font>
    <font>
      <i/>
      <sz val="14"/>
      <color rgb="FFC00000"/>
      <name val="Arial Cyr"/>
      <charset val="204"/>
    </font>
    <font>
      <sz val="16"/>
      <name val="Arial Cyr"/>
      <charset val="204"/>
    </font>
    <font>
      <sz val="16"/>
      <color rgb="FFFFFF00"/>
      <name val="Arial Cyr"/>
      <charset val="204"/>
    </font>
    <font>
      <sz val="16"/>
      <color rgb="FFC00000"/>
      <name val="Arial Cyr"/>
      <charset val="204"/>
    </font>
    <font>
      <b/>
      <sz val="14"/>
      <color rgb="FFFFFF00"/>
      <name val="Arial Cyr"/>
      <charset val="204"/>
    </font>
    <font>
      <b/>
      <sz val="16"/>
      <color rgb="FFFFFF00"/>
      <name val="Arial Cyr"/>
      <charset val="204"/>
    </font>
    <font>
      <b/>
      <sz val="18"/>
      <color rgb="FFFFFF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1" fillId="0" borderId="0" xfId="0" applyFont="1" applyBorder="1"/>
    <xf numFmtId="0" fontId="21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/>
    <xf numFmtId="3" fontId="25" fillId="0" borderId="0" xfId="0" applyNumberFormat="1" applyFont="1"/>
    <xf numFmtId="0" fontId="27" fillId="2" borderId="3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/>
    <xf numFmtId="0" fontId="27" fillId="2" borderId="1" xfId="0" applyFont="1" applyFill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3" fontId="25" fillId="4" borderId="0" xfId="0" applyNumberFormat="1" applyFont="1" applyFill="1" applyBorder="1"/>
    <xf numFmtId="0" fontId="1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34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32" fillId="0" borderId="1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39" fillId="3" borderId="6" xfId="0" applyNumberFormat="1" applyFont="1" applyFill="1" applyBorder="1" applyAlignment="1">
      <alignment horizontal="center" vertical="center"/>
    </xf>
    <xf numFmtId="165" fontId="39" fillId="3" borderId="20" xfId="0" applyNumberFormat="1" applyFont="1" applyFill="1" applyBorder="1" applyAlignment="1">
      <alignment horizontal="center" vertical="center"/>
    </xf>
    <xf numFmtId="165" fontId="39" fillId="3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32" fillId="0" borderId="14" xfId="0" applyNumberFormat="1" applyFont="1" applyFill="1" applyBorder="1" applyAlignment="1">
      <alignment horizontal="center" vertical="center"/>
    </xf>
    <xf numFmtId="0" fontId="42" fillId="0" borderId="0" xfId="0" applyFont="1" applyBorder="1"/>
    <xf numFmtId="4" fontId="41" fillId="6" borderId="0" xfId="0" applyNumberFormat="1" applyFont="1" applyFill="1" applyBorder="1" applyAlignment="1">
      <alignment horizontal="center" vertical="center"/>
    </xf>
    <xf numFmtId="0" fontId="43" fillId="0" borderId="0" xfId="0" applyFont="1" applyBorder="1"/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/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4" fontId="37" fillId="4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4" fillId="4" borderId="43" xfId="0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32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2" fontId="32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Fill="1" applyBorder="1"/>
    <xf numFmtId="0" fontId="0" fillId="0" borderId="1" xfId="0" applyFont="1" applyBorder="1"/>
    <xf numFmtId="0" fontId="3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18" fillId="7" borderId="0" xfId="0" applyFont="1" applyFill="1" applyAlignment="1">
      <alignment horizontal="center" wrapText="1"/>
    </xf>
    <xf numFmtId="0" fontId="42" fillId="7" borderId="0" xfId="0" applyFont="1" applyFill="1" applyBorder="1" applyAlignment="1">
      <alignment horizontal="center"/>
    </xf>
    <xf numFmtId="0" fontId="43" fillId="7" borderId="0" xfId="0" applyFont="1" applyFill="1" applyBorder="1"/>
    <xf numFmtId="0" fontId="17" fillId="7" borderId="0" xfId="0" applyFont="1" applyFill="1"/>
    <xf numFmtId="0" fontId="19" fillId="7" borderId="0" xfId="0" applyFont="1" applyFill="1" applyAlignment="1">
      <alignment horizontal="center" wrapText="1"/>
    </xf>
    <xf numFmtId="4" fontId="33" fillId="7" borderId="7" xfId="0" applyNumberFormat="1" applyFont="1" applyFill="1" applyBorder="1" applyAlignment="1">
      <alignment horizontal="center" vertical="center"/>
    </xf>
    <xf numFmtId="4" fontId="17" fillId="0" borderId="43" xfId="0" applyNumberFormat="1" applyFont="1" applyFill="1" applyBorder="1"/>
    <xf numFmtId="4" fontId="33" fillId="0" borderId="7" xfId="0" applyNumberFormat="1" applyFont="1" applyFill="1" applyBorder="1" applyAlignment="1">
      <alignment horizontal="center" vertical="center"/>
    </xf>
    <xf numFmtId="0" fontId="17" fillId="0" borderId="29" xfId="0" applyFont="1" applyFill="1" applyBorder="1"/>
    <xf numFmtId="4" fontId="33" fillId="0" borderId="29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4" fontId="49" fillId="6" borderId="4" xfId="0" applyNumberFormat="1" applyFont="1" applyFill="1" applyBorder="1" applyAlignment="1">
      <alignment horizontal="center" vertical="center"/>
    </xf>
    <xf numFmtId="4" fontId="49" fillId="6" borderId="3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0" fontId="17" fillId="0" borderId="33" xfId="0" applyFont="1" applyBorder="1"/>
    <xf numFmtId="0" fontId="17" fillId="4" borderId="11" xfId="0" applyFont="1" applyFill="1" applyBorder="1"/>
    <xf numFmtId="4" fontId="32" fillId="0" borderId="12" xfId="0" applyNumberFormat="1" applyFont="1" applyFill="1" applyBorder="1" applyAlignment="1">
      <alignment horizontal="center" vertical="center"/>
    </xf>
    <xf numFmtId="4" fontId="17" fillId="0" borderId="29" xfId="0" applyNumberFormat="1" applyFont="1" applyFill="1" applyBorder="1"/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4" fontId="33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/>
    <xf numFmtId="4" fontId="17" fillId="0" borderId="30" xfId="0" applyNumberFormat="1" applyFont="1" applyFill="1" applyBorder="1"/>
    <xf numFmtId="0" fontId="17" fillId="0" borderId="30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center"/>
    </xf>
    <xf numFmtId="4" fontId="33" fillId="7" borderId="0" xfId="0" applyNumberFormat="1" applyFont="1" applyFill="1" applyBorder="1" applyAlignment="1">
      <alignment horizontal="center" vertical="center"/>
    </xf>
    <xf numFmtId="0" fontId="17" fillId="7" borderId="51" xfId="0" applyFont="1" applyFill="1" applyBorder="1"/>
    <xf numFmtId="0" fontId="17" fillId="7" borderId="38" xfId="0" applyFont="1" applyFill="1" applyBorder="1"/>
    <xf numFmtId="4" fontId="17" fillId="7" borderId="38" xfId="0" applyNumberFormat="1" applyFont="1" applyFill="1" applyBorder="1"/>
    <xf numFmtId="0" fontId="17" fillId="7" borderId="38" xfId="0" applyFont="1" applyFill="1" applyBorder="1" applyAlignment="1">
      <alignment horizontal="center" vertical="center"/>
    </xf>
    <xf numFmtId="0" fontId="17" fillId="7" borderId="52" xfId="0" applyFont="1" applyFill="1" applyBorder="1"/>
    <xf numFmtId="0" fontId="32" fillId="7" borderId="19" xfId="0" applyFont="1" applyFill="1" applyBorder="1" applyAlignment="1">
      <alignment horizontal="left" vertical="center" wrapText="1"/>
    </xf>
    <xf numFmtId="49" fontId="15" fillId="7" borderId="19" xfId="0" applyNumberFormat="1" applyFont="1" applyFill="1" applyBorder="1" applyAlignment="1">
      <alignment horizontal="left" vertical="center" wrapText="1"/>
    </xf>
    <xf numFmtId="4" fontId="33" fillId="7" borderId="15" xfId="0" applyNumberFormat="1" applyFont="1" applyFill="1" applyBorder="1" applyAlignment="1">
      <alignment horizontal="center" vertical="center"/>
    </xf>
    <xf numFmtId="0" fontId="17" fillId="7" borderId="23" xfId="0" applyFont="1" applyFill="1" applyBorder="1"/>
    <xf numFmtId="0" fontId="17" fillId="7" borderId="33" xfId="0" applyFont="1" applyFill="1" applyBorder="1"/>
    <xf numFmtId="4" fontId="17" fillId="7" borderId="33" xfId="0" applyNumberFormat="1" applyFont="1" applyFill="1" applyBorder="1"/>
    <xf numFmtId="0" fontId="17" fillId="7" borderId="33" xfId="0" applyFont="1" applyFill="1" applyBorder="1" applyAlignment="1">
      <alignment horizontal="center" vertical="center"/>
    </xf>
    <xf numFmtId="0" fontId="17" fillId="7" borderId="36" xfId="0" applyFont="1" applyFill="1" applyBorder="1"/>
    <xf numFmtId="2" fontId="33" fillId="7" borderId="11" xfId="0" applyNumberFormat="1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left" vertical="center" wrapText="1"/>
    </xf>
    <xf numFmtId="0" fontId="18" fillId="7" borderId="23" xfId="0" applyFont="1" applyFill="1" applyBorder="1" applyAlignment="1">
      <alignment horizontal="center"/>
    </xf>
    <xf numFmtId="4" fontId="33" fillId="7" borderId="33" xfId="0" applyNumberFormat="1" applyFont="1" applyFill="1" applyBorder="1" applyAlignment="1">
      <alignment horizontal="center" vertical="center"/>
    </xf>
    <xf numFmtId="4" fontId="17" fillId="7" borderId="33" xfId="0" applyNumberFormat="1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4" fontId="15" fillId="7" borderId="11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" fontId="32" fillId="0" borderId="6" xfId="0" applyNumberFormat="1" applyFont="1" applyFill="1" applyBorder="1" applyAlignment="1">
      <alignment horizontal="center" vertical="center"/>
    </xf>
    <xf numFmtId="0" fontId="17" fillId="0" borderId="14" xfId="0" applyFont="1" applyBorder="1"/>
    <xf numFmtId="0" fontId="17" fillId="0" borderId="25" xfId="0" applyFont="1" applyBorder="1"/>
    <xf numFmtId="4" fontId="32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0" fontId="17" fillId="0" borderId="38" xfId="0" applyFont="1" applyBorder="1"/>
    <xf numFmtId="0" fontId="17" fillId="0" borderId="14" xfId="0" applyFont="1" applyFill="1" applyBorder="1"/>
    <xf numFmtId="4" fontId="17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32" fillId="0" borderId="20" xfId="0" applyNumberFormat="1" applyFont="1" applyFill="1" applyBorder="1" applyAlignment="1">
      <alignment horizontal="center" vertical="center"/>
    </xf>
    <xf numFmtId="0" fontId="17" fillId="7" borderId="29" xfId="0" applyFont="1" applyFill="1" applyBorder="1"/>
    <xf numFmtId="0" fontId="17" fillId="0" borderId="3" xfId="0" applyFont="1" applyFill="1" applyBorder="1"/>
    <xf numFmtId="4" fontId="15" fillId="0" borderId="43" xfId="0" applyNumberFormat="1" applyFont="1" applyFill="1" applyBorder="1" applyAlignment="1">
      <alignment horizontal="center" vertical="center"/>
    </xf>
    <xf numFmtId="0" fontId="17" fillId="0" borderId="48" xfId="0" applyFont="1" applyFill="1" applyBorder="1"/>
    <xf numFmtId="0" fontId="17" fillId="0" borderId="42" xfId="0" applyFont="1" applyFill="1" applyBorder="1"/>
    <xf numFmtId="0" fontId="17" fillId="0" borderId="45" xfId="0" applyFont="1" applyFill="1" applyBorder="1"/>
    <xf numFmtId="0" fontId="33" fillId="0" borderId="1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22" xfId="0" applyFont="1" applyFill="1" applyBorder="1"/>
    <xf numFmtId="0" fontId="17" fillId="0" borderId="35" xfId="0" applyFont="1" applyFill="1" applyBorder="1"/>
    <xf numFmtId="0" fontId="33" fillId="0" borderId="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4" fontId="33" fillId="0" borderId="11" xfId="0" applyNumberFormat="1" applyFont="1" applyFill="1" applyBorder="1" applyAlignment="1">
      <alignment horizontal="center" vertical="center"/>
    </xf>
    <xf numFmtId="0" fontId="17" fillId="0" borderId="23" xfId="0" applyFont="1" applyFill="1" applyBorder="1"/>
    <xf numFmtId="0" fontId="17" fillId="0" borderId="33" xfId="0" applyFont="1" applyFill="1" applyBorder="1"/>
    <xf numFmtId="0" fontId="17" fillId="0" borderId="36" xfId="0" applyFont="1" applyFill="1" applyBorder="1"/>
    <xf numFmtId="0" fontId="33" fillId="0" borderId="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/>
    </xf>
    <xf numFmtId="0" fontId="17" fillId="0" borderId="49" xfId="0" applyFont="1" applyFill="1" applyBorder="1"/>
    <xf numFmtId="0" fontId="17" fillId="0" borderId="40" xfId="0" applyFont="1" applyFill="1" applyBorder="1"/>
    <xf numFmtId="0" fontId="33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33" fillId="0" borderId="2" xfId="0" applyNumberFormat="1" applyFont="1" applyFill="1" applyBorder="1" applyAlignment="1">
      <alignment horizontal="center" vertical="center"/>
    </xf>
    <xf numFmtId="0" fontId="0" fillId="0" borderId="38" xfId="0" applyFont="1" applyBorder="1"/>
    <xf numFmtId="0" fontId="4" fillId="0" borderId="14" xfId="0" applyFont="1" applyBorder="1"/>
    <xf numFmtId="164" fontId="32" fillId="0" borderId="6" xfId="0" applyNumberFormat="1" applyFont="1" applyFill="1" applyBorder="1" applyAlignment="1">
      <alignment horizontal="center" vertical="center"/>
    </xf>
    <xf numFmtId="0" fontId="32" fillId="0" borderId="14" xfId="0" applyFont="1" applyBorder="1"/>
    <xf numFmtId="2" fontId="32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/>
    <xf numFmtId="164" fontId="32" fillId="0" borderId="12" xfId="0" applyNumberFormat="1" applyFont="1" applyFill="1" applyBorder="1" applyAlignment="1">
      <alignment horizontal="center" vertical="center"/>
    </xf>
    <xf numFmtId="0" fontId="32" fillId="0" borderId="3" xfId="0" applyFont="1" applyBorder="1"/>
    <xf numFmtId="164" fontId="32" fillId="0" borderId="4" xfId="0" applyNumberFormat="1" applyFont="1" applyFill="1" applyBorder="1" applyAlignment="1">
      <alignment horizontal="center" vertical="center"/>
    </xf>
    <xf numFmtId="0" fontId="32" fillId="0" borderId="1" xfId="0" applyFont="1" applyBorder="1"/>
    <xf numFmtId="0" fontId="0" fillId="6" borderId="3" xfId="0" applyFont="1" applyFill="1" applyBorder="1"/>
    <xf numFmtId="4" fontId="49" fillId="6" borderId="6" xfId="0" applyNumberFormat="1" applyFont="1" applyFill="1" applyBorder="1" applyAlignment="1">
      <alignment horizontal="center" vertical="center"/>
    </xf>
    <xf numFmtId="4" fontId="49" fillId="6" borderId="13" xfId="0" applyNumberFormat="1" applyFont="1" applyFill="1" applyBorder="1" applyAlignment="1">
      <alignment horizontal="center" vertical="center"/>
    </xf>
    <xf numFmtId="0" fontId="32" fillId="7" borderId="55" xfId="0" applyFont="1" applyFill="1" applyBorder="1" applyAlignment="1">
      <alignment horizontal="left" vertical="center" wrapText="1"/>
    </xf>
    <xf numFmtId="4" fontId="15" fillId="7" borderId="2" xfId="0" applyNumberFormat="1" applyFont="1" applyFill="1" applyBorder="1" applyAlignment="1">
      <alignment horizontal="center" vertical="center"/>
    </xf>
    <xf numFmtId="0" fontId="32" fillId="7" borderId="16" xfId="0" applyFont="1" applyFill="1" applyBorder="1" applyAlignment="1">
      <alignment horizontal="left" vertical="center" wrapText="1"/>
    </xf>
    <xf numFmtId="0" fontId="32" fillId="7" borderId="17" xfId="0" applyFont="1" applyFill="1" applyBorder="1" applyAlignment="1">
      <alignment horizontal="left" vertical="center" wrapText="1"/>
    </xf>
    <xf numFmtId="4" fontId="32" fillId="6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4" fontId="39" fillId="5" borderId="6" xfId="0" applyNumberFormat="1" applyFont="1" applyFill="1" applyBorder="1" applyAlignment="1">
      <alignment horizontal="center" vertical="center"/>
    </xf>
    <xf numFmtId="4" fontId="33" fillId="0" borderId="35" xfId="0" applyNumberFormat="1" applyFont="1" applyFill="1" applyBorder="1" applyAlignment="1">
      <alignment horizontal="center" vertical="center"/>
    </xf>
    <xf numFmtId="4" fontId="17" fillId="4" borderId="12" xfId="0" applyNumberFormat="1" applyFont="1" applyFill="1" applyBorder="1"/>
    <xf numFmtId="4" fontId="15" fillId="0" borderId="7" xfId="0" applyNumberFormat="1" applyFont="1" applyFill="1" applyBorder="1" applyAlignment="1">
      <alignment horizontal="center" vertical="center"/>
    </xf>
    <xf numFmtId="4" fontId="33" fillId="7" borderId="11" xfId="0" applyNumberFormat="1" applyFont="1" applyFill="1" applyBorder="1" applyAlignment="1">
      <alignment horizontal="center" vertical="center"/>
    </xf>
    <xf numFmtId="166" fontId="33" fillId="0" borderId="10" xfId="0" applyNumberFormat="1" applyFont="1" applyFill="1" applyBorder="1" applyAlignment="1">
      <alignment horizontal="center" vertical="center"/>
    </xf>
    <xf numFmtId="4" fontId="32" fillId="4" borderId="2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/>
    </xf>
    <xf numFmtId="0" fontId="32" fillId="7" borderId="53" xfId="0" applyFont="1" applyFill="1" applyBorder="1" applyAlignment="1">
      <alignment horizontal="left" vertical="center" wrapText="1"/>
    </xf>
    <xf numFmtId="0" fontId="32" fillId="7" borderId="29" xfId="0" applyFont="1" applyFill="1" applyBorder="1" applyAlignment="1">
      <alignment horizontal="left" vertical="center" wrapText="1"/>
    </xf>
    <xf numFmtId="0" fontId="19" fillId="7" borderId="29" xfId="0" applyFont="1" applyFill="1" applyBorder="1" applyAlignment="1">
      <alignment horizontal="center"/>
    </xf>
    <xf numFmtId="4" fontId="33" fillId="7" borderId="29" xfId="0" applyNumberFormat="1" applyFont="1" applyFill="1" applyBorder="1" applyAlignment="1">
      <alignment horizontal="center" vertical="center"/>
    </xf>
    <xf numFmtId="4" fontId="15" fillId="7" borderId="7" xfId="0" applyNumberFormat="1" applyFont="1" applyFill="1" applyBorder="1" applyAlignment="1">
      <alignment horizontal="center" vertical="center"/>
    </xf>
    <xf numFmtId="4" fontId="32" fillId="7" borderId="29" xfId="0" applyNumberFormat="1" applyFont="1" applyFill="1" applyBorder="1" applyAlignment="1">
      <alignment horizontal="center" vertical="center"/>
    </xf>
    <xf numFmtId="0" fontId="17" fillId="7" borderId="35" xfId="0" applyFont="1" applyFill="1" applyBorder="1"/>
    <xf numFmtId="4" fontId="32" fillId="7" borderId="7" xfId="0" applyNumberFormat="1" applyFont="1" applyFill="1" applyBorder="1" applyAlignment="1">
      <alignment horizontal="center" vertical="center"/>
    </xf>
    <xf numFmtId="0" fontId="17" fillId="7" borderId="7" xfId="0" applyFont="1" applyFill="1" applyBorder="1"/>
    <xf numFmtId="0" fontId="18" fillId="7" borderId="29" xfId="0" applyFont="1" applyFill="1" applyBorder="1" applyAlignment="1">
      <alignment horizontal="center"/>
    </xf>
    <xf numFmtId="4" fontId="17" fillId="7" borderId="29" xfId="0" applyNumberFormat="1" applyFont="1" applyFill="1" applyBorder="1"/>
    <xf numFmtId="0" fontId="17" fillId="7" borderId="29" xfId="0" applyFont="1" applyFill="1" applyBorder="1" applyAlignment="1">
      <alignment horizontal="center" vertical="center"/>
    </xf>
    <xf numFmtId="165" fontId="33" fillId="7" borderId="7" xfId="0" applyNumberFormat="1" applyFont="1" applyFill="1" applyBorder="1" applyAlignment="1">
      <alignment horizontal="center" vertical="center"/>
    </xf>
    <xf numFmtId="2" fontId="33" fillId="7" borderId="7" xfId="0" applyNumberFormat="1" applyFont="1" applyFill="1" applyBorder="1" applyAlignment="1">
      <alignment horizontal="center" vertical="center"/>
    </xf>
    <xf numFmtId="4" fontId="42" fillId="7" borderId="0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4" fontId="33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/>
    <xf numFmtId="0" fontId="17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32" fillId="7" borderId="56" xfId="0" applyFont="1" applyFill="1" applyBorder="1" applyAlignment="1">
      <alignment horizontal="left" vertical="center" wrapText="1"/>
    </xf>
    <xf numFmtId="0" fontId="32" fillId="7" borderId="33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/>
    </xf>
    <xf numFmtId="0" fontId="32" fillId="7" borderId="57" xfId="0" applyFont="1" applyFill="1" applyBorder="1" applyAlignment="1">
      <alignment horizontal="left" vertical="center" wrapText="1"/>
    </xf>
    <xf numFmtId="0" fontId="32" fillId="7" borderId="58" xfId="0" applyFont="1" applyFill="1" applyBorder="1" applyAlignment="1">
      <alignment horizontal="left" vertical="center" wrapText="1"/>
    </xf>
    <xf numFmtId="0" fontId="33" fillId="7" borderId="58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left" vertical="center" wrapText="1"/>
    </xf>
    <xf numFmtId="0" fontId="43" fillId="0" borderId="3" xfId="0" applyFont="1" applyFill="1" applyBorder="1"/>
    <xf numFmtId="4" fontId="42" fillId="0" borderId="43" xfId="0" applyNumberFormat="1" applyFont="1" applyFill="1" applyBorder="1" applyAlignment="1">
      <alignment horizontal="center" vertical="center"/>
    </xf>
    <xf numFmtId="0" fontId="43" fillId="0" borderId="42" xfId="0" applyFont="1" applyFill="1" applyBorder="1"/>
    <xf numFmtId="0" fontId="43" fillId="0" borderId="0" xfId="0" applyFont="1" applyFill="1" applyBorder="1"/>
    <xf numFmtId="4" fontId="53" fillId="0" borderId="7" xfId="0" applyNumberFormat="1" applyFont="1" applyFill="1" applyBorder="1" applyAlignment="1">
      <alignment horizontal="center" vertical="center"/>
    </xf>
    <xf numFmtId="0" fontId="43" fillId="0" borderId="29" xfId="0" applyFont="1" applyFill="1" applyBorder="1"/>
    <xf numFmtId="0" fontId="43" fillId="0" borderId="1" xfId="0" applyFont="1" applyFill="1" applyBorder="1"/>
    <xf numFmtId="4" fontId="53" fillId="0" borderId="10" xfId="0" applyNumberFormat="1" applyFont="1" applyFill="1" applyBorder="1" applyAlignment="1">
      <alignment horizontal="center" vertical="center"/>
    </xf>
    <xf numFmtId="0" fontId="43" fillId="0" borderId="30" xfId="0" applyFont="1" applyFill="1" applyBorder="1"/>
    <xf numFmtId="0" fontId="43" fillId="7" borderId="0" xfId="0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164" fontId="32" fillId="0" borderId="29" xfId="0" applyNumberFormat="1" applyFont="1" applyFill="1" applyBorder="1" applyAlignment="1">
      <alignment horizontal="center" vertical="center"/>
    </xf>
    <xf numFmtId="0" fontId="32" fillId="0" borderId="29" xfId="0" applyFont="1" applyBorder="1"/>
    <xf numFmtId="0" fontId="4" fillId="0" borderId="42" xfId="0" applyFont="1" applyBorder="1"/>
    <xf numFmtId="164" fontId="32" fillId="0" borderId="42" xfId="0" applyNumberFormat="1" applyFont="1" applyFill="1" applyBorder="1" applyAlignment="1">
      <alignment horizontal="center" vertical="center"/>
    </xf>
    <xf numFmtId="0" fontId="32" fillId="0" borderId="42" xfId="0" applyFont="1" applyBorder="1"/>
    <xf numFmtId="164" fontId="32" fillId="0" borderId="30" xfId="0" applyNumberFormat="1" applyFont="1" applyFill="1" applyBorder="1" applyAlignment="1">
      <alignment horizontal="center" vertical="center"/>
    </xf>
    <xf numFmtId="0" fontId="32" fillId="0" borderId="30" xfId="0" applyFont="1" applyBorder="1"/>
    <xf numFmtId="0" fontId="4" fillId="0" borderId="22" xfId="0" applyFont="1" applyBorder="1"/>
    <xf numFmtId="0" fontId="4" fillId="0" borderId="49" xfId="0" applyFont="1" applyBorder="1"/>
    <xf numFmtId="0" fontId="51" fillId="0" borderId="15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4" fontId="54" fillId="0" borderId="0" xfId="0" applyNumberFormat="1" applyFont="1" applyBorder="1" applyAlignment="1">
      <alignment horizontal="center" vertical="center"/>
    </xf>
    <xf numFmtId="4" fontId="54" fillId="7" borderId="0" xfId="0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0" fontId="43" fillId="7" borderId="0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5" fillId="7" borderId="29" xfId="0" applyFont="1" applyFill="1" applyBorder="1" applyAlignment="1">
      <alignment horizontal="left" vertical="center" wrapText="1"/>
    </xf>
    <xf numFmtId="0" fontId="33" fillId="7" borderId="29" xfId="0" applyFont="1" applyFill="1" applyBorder="1" applyAlignment="1">
      <alignment horizontal="left" vertical="center" wrapText="1"/>
    </xf>
    <xf numFmtId="0" fontId="33" fillId="7" borderId="33" xfId="0" applyFont="1" applyFill="1" applyBorder="1" applyAlignment="1">
      <alignment horizontal="left" vertical="center" wrapText="1"/>
    </xf>
    <xf numFmtId="0" fontId="4" fillId="0" borderId="0" xfId="0" applyFont="1" applyBorder="1"/>
    <xf numFmtId="4" fontId="32" fillId="0" borderId="43" xfId="0" applyNumberFormat="1" applyFont="1" applyFill="1" applyBorder="1" applyAlignment="1">
      <alignment horizontal="center" vertical="center"/>
    </xf>
    <xf numFmtId="165" fontId="15" fillId="7" borderId="7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65" fontId="33" fillId="0" borderId="11" xfId="0" applyNumberFormat="1" applyFont="1" applyFill="1" applyBorder="1" applyAlignment="1">
      <alignment horizontal="center" vertical="center"/>
    </xf>
    <xf numFmtId="165" fontId="33" fillId="7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4" fontId="38" fillId="0" borderId="6" xfId="0" applyNumberFormat="1" applyFont="1" applyFill="1" applyBorder="1" applyAlignment="1">
      <alignment horizontal="center" vertical="center"/>
    </xf>
    <xf numFmtId="0" fontId="17" fillId="0" borderId="43" xfId="0" applyFont="1" applyFill="1" applyBorder="1"/>
    <xf numFmtId="4" fontId="32" fillId="0" borderId="31" xfId="0" applyNumberFormat="1" applyFont="1" applyFill="1" applyBorder="1" applyAlignment="1">
      <alignment horizontal="center" vertical="center"/>
    </xf>
    <xf numFmtId="4" fontId="49" fillId="0" borderId="2" xfId="0" applyNumberFormat="1" applyFont="1" applyFill="1" applyBorder="1" applyAlignment="1">
      <alignment horizontal="center" vertical="center"/>
    </xf>
    <xf numFmtId="4" fontId="49" fillId="0" borderId="6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/>
    </xf>
    <xf numFmtId="4" fontId="32" fillId="4" borderId="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17" fillId="7" borderId="0" xfId="0" applyFont="1" applyFill="1" applyBorder="1"/>
    <xf numFmtId="165" fontId="57" fillId="4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wrapText="1"/>
    </xf>
    <xf numFmtId="4" fontId="55" fillId="0" borderId="0" xfId="0" applyNumberFormat="1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58" fillId="5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0" fontId="32" fillId="7" borderId="37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4" fontId="32" fillId="4" borderId="12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/>
    </xf>
    <xf numFmtId="4" fontId="32" fillId="4" borderId="4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164" fontId="0" fillId="0" borderId="14" xfId="0" applyNumberFormat="1" applyFont="1" applyBorder="1"/>
    <xf numFmtId="0" fontId="18" fillId="0" borderId="58" xfId="0" applyFont="1" applyFill="1" applyBorder="1" applyAlignment="1">
      <alignment horizontal="center"/>
    </xf>
    <xf numFmtId="4" fontId="32" fillId="0" borderId="58" xfId="0" applyNumberFormat="1" applyFont="1" applyFill="1" applyBorder="1" applyAlignment="1">
      <alignment horizontal="center" vertical="center"/>
    </xf>
    <xf numFmtId="0" fontId="17" fillId="0" borderId="58" xfId="0" applyFont="1" applyFill="1" applyBorder="1"/>
    <xf numFmtId="0" fontId="17" fillId="0" borderId="61" xfId="0" applyFont="1" applyFill="1" applyBorder="1"/>
    <xf numFmtId="0" fontId="17" fillId="0" borderId="31" xfId="0" applyFont="1" applyFill="1" applyBorder="1"/>
    <xf numFmtId="0" fontId="18" fillId="0" borderId="25" xfId="0" applyFont="1" applyFill="1" applyBorder="1" applyAlignment="1">
      <alignment horizontal="center"/>
    </xf>
    <xf numFmtId="4" fontId="32" fillId="0" borderId="25" xfId="0" applyNumberFormat="1" applyFont="1" applyFill="1" applyBorder="1" applyAlignment="1">
      <alignment horizontal="center" vertical="center"/>
    </xf>
    <xf numFmtId="4" fontId="32" fillId="0" borderId="62" xfId="0" applyNumberFormat="1" applyFont="1" applyFill="1" applyBorder="1" applyAlignment="1">
      <alignment horizontal="center" vertical="center"/>
    </xf>
    <xf numFmtId="4" fontId="17" fillId="0" borderId="25" xfId="0" applyNumberFormat="1" applyFont="1" applyBorder="1"/>
    <xf numFmtId="4" fontId="17" fillId="0" borderId="14" xfId="0" applyNumberFormat="1" applyFont="1" applyBorder="1"/>
    <xf numFmtId="0" fontId="32" fillId="0" borderId="45" xfId="0" applyFont="1" applyBorder="1"/>
    <xf numFmtId="0" fontId="32" fillId="0" borderId="35" xfId="0" applyFont="1" applyBorder="1"/>
    <xf numFmtId="0" fontId="32" fillId="0" borderId="40" xfId="0" applyFont="1" applyBorder="1"/>
    <xf numFmtId="0" fontId="38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40" fillId="0" borderId="0" xfId="0" applyFont="1" applyBorder="1" applyAlignment="1"/>
    <xf numFmtId="0" fontId="15" fillId="7" borderId="29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7" borderId="18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4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0" fillId="7" borderId="58" xfId="0" applyFont="1" applyFill="1" applyBorder="1" applyAlignment="1">
      <alignment horizontal="center" vertical="center" wrapText="1"/>
    </xf>
    <xf numFmtId="0" fontId="15" fillId="7" borderId="58" xfId="0" applyFont="1" applyFill="1" applyBorder="1" applyAlignment="1">
      <alignment vertical="center" wrapText="1"/>
    </xf>
    <xf numFmtId="0" fontId="33" fillId="7" borderId="29" xfId="0" applyFont="1" applyFill="1" applyBorder="1" applyAlignment="1">
      <alignment horizontal="left" vertical="center" wrapText="1"/>
    </xf>
    <xf numFmtId="0" fontId="51" fillId="7" borderId="29" xfId="0" applyFont="1" applyFill="1" applyBorder="1" applyAlignment="1">
      <alignment horizontal="left" vertical="center" wrapText="1"/>
    </xf>
    <xf numFmtId="0" fontId="33" fillId="7" borderId="33" xfId="0" applyFont="1" applyFill="1" applyBorder="1" applyAlignment="1">
      <alignment horizontal="left" vertical="center" wrapText="1"/>
    </xf>
    <xf numFmtId="0" fontId="51" fillId="7" borderId="33" xfId="0" applyFont="1" applyFill="1" applyBorder="1" applyAlignment="1">
      <alignment horizontal="left" vertical="center" wrapText="1"/>
    </xf>
    <xf numFmtId="0" fontId="15" fillId="7" borderId="5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indent="10"/>
    </xf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8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39" fillId="6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 horizontal="left" wrapText="1"/>
    </xf>
    <xf numFmtId="0" fontId="39" fillId="6" borderId="20" xfId="0" applyFont="1" applyFill="1" applyBorder="1" applyAlignment="1">
      <alignment horizontal="left" wrapText="1"/>
    </xf>
    <xf numFmtId="0" fontId="48" fillId="6" borderId="13" xfId="0" applyFont="1" applyFill="1" applyBorder="1" applyAlignment="1" applyProtection="1">
      <alignment horizontal="left" vertical="center" wrapText="1"/>
    </xf>
    <xf numFmtId="0" fontId="52" fillId="6" borderId="14" xfId="0" applyFont="1" applyFill="1" applyBorder="1" applyAlignment="1">
      <alignment horizontal="left" wrapText="1"/>
    </xf>
    <xf numFmtId="0" fontId="52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2" fillId="0" borderId="27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38" fillId="6" borderId="13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vertical="center" wrapText="1"/>
    </xf>
    <xf numFmtId="0" fontId="0" fillId="6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2" fillId="0" borderId="3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3" fillId="7" borderId="19" xfId="0" applyNumberFormat="1" applyFont="1" applyFill="1" applyBorder="1" applyAlignment="1">
      <alignment horizontal="left" vertical="center" wrapText="1"/>
    </xf>
    <xf numFmtId="0" fontId="33" fillId="7" borderId="19" xfId="0" applyFont="1" applyFill="1" applyBorder="1" applyAlignment="1">
      <alignment horizontal="left" vertical="center" wrapText="1"/>
    </xf>
    <xf numFmtId="0" fontId="33" fillId="7" borderId="22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38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7" borderId="22" xfId="0" applyFont="1" applyFill="1" applyBorder="1" applyAlignment="1">
      <alignment horizontal="left" vertical="center" wrapText="1"/>
    </xf>
    <xf numFmtId="0" fontId="38" fillId="0" borderId="32" xfId="0" applyFont="1" applyBorder="1" applyAlignment="1">
      <alignment vertical="center" wrapText="1"/>
    </xf>
    <xf numFmtId="0" fontId="51" fillId="7" borderId="19" xfId="0" applyFont="1" applyFill="1" applyBorder="1" applyAlignment="1">
      <alignment horizontal="left" vertical="center" wrapText="1"/>
    </xf>
    <xf numFmtId="0" fontId="51" fillId="7" borderId="22" xfId="0" applyFont="1" applyFill="1" applyBorder="1" applyAlignment="1">
      <alignment horizontal="left" vertical="center" wrapText="1"/>
    </xf>
    <xf numFmtId="0" fontId="15" fillId="7" borderId="37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0" fontId="33" fillId="0" borderId="5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2" fillId="0" borderId="14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34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/>
    <xf numFmtId="0" fontId="35" fillId="4" borderId="26" xfId="0" applyFont="1" applyFill="1" applyBorder="1" applyAlignment="1"/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28" xfId="0" applyFont="1" applyBorder="1"/>
    <xf numFmtId="0" fontId="15" fillId="0" borderId="2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/>
    <xf numFmtId="0" fontId="0" fillId="0" borderId="0" xfId="0" applyAlignment="1"/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/>
    <xf numFmtId="0" fontId="31" fillId="0" borderId="0" xfId="0" applyFont="1" applyAlignment="1"/>
    <xf numFmtId="0" fontId="48" fillId="6" borderId="32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/>
    <xf numFmtId="0" fontId="0" fillId="6" borderId="5" xfId="0" applyFont="1" applyFill="1" applyBorder="1" applyAlignment="1"/>
    <xf numFmtId="0" fontId="15" fillId="7" borderId="22" xfId="0" applyFont="1" applyFill="1" applyBorder="1" applyAlignment="1">
      <alignment horizontal="left" vertical="center" wrapText="1"/>
    </xf>
    <xf numFmtId="49" fontId="15" fillId="7" borderId="8" xfId="0" applyNumberFormat="1" applyFont="1" applyFill="1" applyBorder="1" applyAlignment="1">
      <alignment horizontal="left" vertical="center" wrapText="1"/>
    </xf>
    <xf numFmtId="49" fontId="0" fillId="7" borderId="8" xfId="0" applyNumberFormat="1" applyFont="1" applyFill="1" applyBorder="1" applyAlignment="1">
      <alignment horizontal="left" vertical="center" wrapText="1"/>
    </xf>
    <xf numFmtId="49" fontId="0" fillId="7" borderId="50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4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0" fillId="7" borderId="5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CD5B4"/>
      <color rgb="FFFF00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0"/>
  <sheetViews>
    <sheetView tabSelected="1" view="pageBreakPreview" topLeftCell="C2" zoomScale="50" zoomScaleNormal="50" zoomScaleSheetLayoutView="50" workbookViewId="0">
      <selection activeCell="C34" sqref="C34:AD34"/>
    </sheetView>
  </sheetViews>
  <sheetFormatPr defaultColWidth="9.6640625" defaultRowHeight="20.399999999999999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21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41" customWidth="1"/>
    <col min="41" max="41" width="21.109375" style="41" customWidth="1"/>
    <col min="42" max="42" width="22.5546875" style="1" customWidth="1"/>
    <col min="43" max="43" width="22.77734375" style="1" customWidth="1"/>
    <col min="44" max="44" width="18.33203125" style="1" customWidth="1"/>
    <col min="45" max="45" width="16.109375" style="245" customWidth="1"/>
    <col min="46" max="46" width="14.77734375" style="245" bestFit="1" customWidth="1"/>
    <col min="47" max="47" width="19" style="247" customWidth="1"/>
  </cols>
  <sheetData>
    <row r="1" spans="2:49" ht="109.2" hidden="1" customHeight="1" x14ac:dyDescent="0.4">
      <c r="AC1" s="431" t="s">
        <v>31</v>
      </c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</row>
    <row r="2" spans="2:49" ht="91.95" customHeight="1" x14ac:dyDescent="0.35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 t="s">
        <v>12</v>
      </c>
      <c r="AC2" s="454" t="s">
        <v>79</v>
      </c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6"/>
    </row>
    <row r="3" spans="2:49" s="2" customFormat="1" ht="22.2" customHeight="1" x14ac:dyDescent="0.4"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33"/>
      <c r="AE3" s="434"/>
      <c r="AF3" s="434"/>
      <c r="AG3" s="32"/>
      <c r="AH3" s="32"/>
      <c r="AI3" s="32"/>
      <c r="AJ3" s="32"/>
      <c r="AK3" s="32"/>
      <c r="AL3" s="32"/>
      <c r="AM3" s="39"/>
      <c r="AN3" s="39"/>
      <c r="AO3" s="40"/>
      <c r="AP3" s="28"/>
      <c r="AQ3" s="28"/>
      <c r="AR3" s="28"/>
      <c r="AS3" s="245"/>
      <c r="AT3" s="245"/>
      <c r="AU3" s="247"/>
    </row>
    <row r="4" spans="2:49" s="2" customFormat="1" ht="127.2" customHeight="1" thickBot="1" x14ac:dyDescent="0.45">
      <c r="C4" s="457" t="s">
        <v>32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9"/>
      <c r="AP4" s="28"/>
      <c r="AQ4" s="28"/>
      <c r="AR4" s="28"/>
      <c r="AS4" s="245"/>
      <c r="AT4" s="245"/>
      <c r="AU4" s="247"/>
    </row>
    <row r="5" spans="2:49" s="23" customFormat="1" ht="50.4" customHeight="1" thickBot="1" x14ac:dyDescent="0.45">
      <c r="B5" s="24"/>
      <c r="C5" s="435" t="s">
        <v>8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7"/>
      <c r="AE5" s="33"/>
      <c r="AF5" s="34"/>
      <c r="AG5" s="35"/>
      <c r="AH5" s="35"/>
      <c r="AI5" s="35"/>
      <c r="AJ5" s="35"/>
      <c r="AK5" s="35"/>
      <c r="AL5" s="35"/>
      <c r="AM5" s="445" t="s">
        <v>17</v>
      </c>
      <c r="AN5" s="446"/>
      <c r="AO5" s="447"/>
      <c r="AP5" s="314"/>
      <c r="AQ5" s="315"/>
      <c r="AR5" s="315"/>
      <c r="AS5" s="245"/>
      <c r="AT5" s="245"/>
      <c r="AU5" s="247"/>
    </row>
    <row r="6" spans="2:49" s="23" customFormat="1" ht="48" customHeight="1" thickBot="1" x14ac:dyDescent="0.35">
      <c r="B6" s="24"/>
      <c r="C6" s="438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40"/>
      <c r="AE6" s="36"/>
      <c r="AF6" s="37" t="s">
        <v>11</v>
      </c>
      <c r="AG6" s="38"/>
      <c r="AH6" s="38"/>
      <c r="AI6" s="38"/>
      <c r="AJ6" s="38"/>
      <c r="AK6" s="38"/>
      <c r="AL6" s="38"/>
      <c r="AM6" s="44" t="s">
        <v>18</v>
      </c>
      <c r="AN6" s="66" t="s">
        <v>19</v>
      </c>
      <c r="AO6" s="66" t="s">
        <v>33</v>
      </c>
      <c r="AP6" s="54"/>
      <c r="AQ6" s="54"/>
      <c r="AR6" s="54"/>
      <c r="AS6" s="245"/>
      <c r="AT6" s="245"/>
      <c r="AU6" s="247"/>
    </row>
    <row r="7" spans="2:49" s="23" customFormat="1" ht="48.6" customHeight="1" thickBot="1" x14ac:dyDescent="0.35">
      <c r="B7" s="24"/>
      <c r="C7" s="460" t="s">
        <v>34</v>
      </c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2"/>
      <c r="AE7" s="90"/>
      <c r="AF7" s="91" t="e">
        <f>AF9+AF10+AF40+AF41+AF42+AF43+#REF!+AF44+AF48+#REF!+#REF!+#REF!+AF54+AF55+#REF!+#REF!</f>
        <v>#REF!</v>
      </c>
      <c r="AG7" s="91" t="e">
        <f>AG9+AG10+AG40+AG41+AG42+AG43+#REF!+AG44+AG48+#REF!+#REF!+#REF!+AG54+AG55+#REF!+#REF!</f>
        <v>#REF!</v>
      </c>
      <c r="AH7" s="91" t="e">
        <f>AH9+AH10+AH40+AH41+AH42+AH43+#REF!+AH44+AH48+#REF!+#REF!+#REF!+AH54+AH55+#REF!+#REF!</f>
        <v>#REF!</v>
      </c>
      <c r="AI7" s="91" t="e">
        <f>AI9+AI10+AI40+AI41+AI42+AI43+#REF!+AI44+AI48+#REF!+#REF!+#REF!+AI54+AI55+#REF!+#REF!</f>
        <v>#REF!</v>
      </c>
      <c r="AJ7" s="91" t="e">
        <f>AJ9+AJ10+AJ40+AJ41+AJ42+AJ43+#REF!+AJ44+AJ48+#REF!+#REF!+#REF!+AJ54+AJ55+#REF!+#REF!</f>
        <v>#REF!</v>
      </c>
      <c r="AK7" s="91" t="e">
        <f>AK9+AK10+AK40+AK41+AK42+AK43+#REF!+AK44+AK48+#REF!+#REF!+#REF!+AK54+AK55+#REF!+#REF!</f>
        <v>#REF!</v>
      </c>
      <c r="AL7" s="92" t="e">
        <f>AL9+AL10+AL40+AL41+AL42+AL43+#REF!+AL44+AL48+#REF!+#REF!+#REF!+AL54+AL55+#REF!+#REF!</f>
        <v>#REF!</v>
      </c>
      <c r="AM7" s="91">
        <f>AM9+AM10+AM40+AM41+AM42+AM43+AM44+AM48+AM54+AM55+AM56+AM57+AM58+AM59+AM60+AM64+AM65</f>
        <v>747588.58</v>
      </c>
      <c r="AN7" s="91">
        <f t="shared" ref="AN7:AO7" si="0">AN9+AN10+AN40+AN41+AN42+AN43+AN44+AN48+AN54+AN55+AN56+AN57+AN58+AN59+AN60+AN64+AN65</f>
        <v>733975.58</v>
      </c>
      <c r="AO7" s="91">
        <f t="shared" si="0"/>
        <v>744275.58</v>
      </c>
      <c r="AP7" s="55"/>
      <c r="AQ7" s="54"/>
      <c r="AR7" s="54"/>
      <c r="AS7" s="245"/>
      <c r="AT7" s="245"/>
      <c r="AU7" s="247"/>
    </row>
    <row r="8" spans="2:49" s="25" customFormat="1" ht="25.95" customHeight="1" thickBot="1" x14ac:dyDescent="0.35">
      <c r="B8" s="26"/>
      <c r="C8" s="450" t="s">
        <v>0</v>
      </c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2"/>
      <c r="AE8" s="93"/>
      <c r="AF8" s="94" t="s">
        <v>12</v>
      </c>
      <c r="AG8" s="27"/>
      <c r="AH8" s="27"/>
      <c r="AI8" s="27"/>
      <c r="AJ8" s="95"/>
      <c r="AK8" s="95"/>
      <c r="AL8" s="27"/>
      <c r="AM8" s="186"/>
      <c r="AN8" s="186"/>
      <c r="AO8" s="96"/>
      <c r="AP8" s="56"/>
      <c r="AQ8" s="56"/>
      <c r="AR8" s="56"/>
      <c r="AS8" s="245"/>
      <c r="AT8" s="245"/>
      <c r="AU8" s="247"/>
    </row>
    <row r="9" spans="2:49" s="25" customFormat="1" ht="51.6" customHeight="1" thickBot="1" x14ac:dyDescent="0.35">
      <c r="B9" s="26"/>
      <c r="C9" s="326" t="s">
        <v>21</v>
      </c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9"/>
      <c r="AE9" s="128"/>
      <c r="AF9" s="129">
        <f>12686+3105</f>
        <v>15791</v>
      </c>
      <c r="AG9" s="130"/>
      <c r="AH9" s="130"/>
      <c r="AI9" s="130"/>
      <c r="AJ9" s="303">
        <v>3188</v>
      </c>
      <c r="AK9" s="138">
        <v>12751</v>
      </c>
      <c r="AL9" s="304"/>
      <c r="AM9" s="129">
        <v>22633</v>
      </c>
      <c r="AN9" s="129">
        <v>11317</v>
      </c>
      <c r="AO9" s="129">
        <v>18861</v>
      </c>
      <c r="AP9" s="76"/>
      <c r="AQ9" s="56"/>
      <c r="AR9" s="56"/>
      <c r="AS9" s="245"/>
      <c r="AT9" s="245"/>
      <c r="AU9" s="245"/>
      <c r="AV9" s="27"/>
      <c r="AW9" s="27"/>
    </row>
    <row r="10" spans="2:49" s="25" customFormat="1" ht="108" customHeight="1" thickBot="1" x14ac:dyDescent="0.35">
      <c r="B10" s="26"/>
      <c r="C10" s="403" t="s">
        <v>77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300"/>
      <c r="AF10" s="301" t="e">
        <f>AF12+AF24+#REF!+#REF!+AF39</f>
        <v>#REF!</v>
      </c>
      <c r="AG10" s="301" t="e">
        <f>AG12+AG24+#REF!+#REF!</f>
        <v>#REF!</v>
      </c>
      <c r="AH10" s="301" t="e">
        <f>AH12+AH24+#REF!+#REF!</f>
        <v>#REF!</v>
      </c>
      <c r="AI10" s="301" t="e">
        <f>AI12+AI24+#REF!+#REF!</f>
        <v>#REF!</v>
      </c>
      <c r="AJ10" s="301" t="e">
        <f>AJ12+AJ24+#REF!+#REF!</f>
        <v>#REF!</v>
      </c>
      <c r="AK10" s="301" t="e">
        <f>AK12+AK24+#REF!+#REF!</f>
        <v>#REF!</v>
      </c>
      <c r="AL10" s="302" t="e">
        <f>AL12+AL24+#REF!+#REF!</f>
        <v>#REF!</v>
      </c>
      <c r="AM10" s="129">
        <f>AM12+AM24+AM29+AM33+AM34</f>
        <v>672286</v>
      </c>
      <c r="AN10" s="129">
        <f t="shared" ref="AN10:AO10" si="1">AN12+AN24+AN29+AN33+AN34</f>
        <v>672286</v>
      </c>
      <c r="AO10" s="129">
        <f t="shared" si="1"/>
        <v>672799</v>
      </c>
      <c r="AP10" s="251"/>
      <c r="AQ10" s="251"/>
      <c r="AR10" s="251"/>
      <c r="AS10" s="245"/>
      <c r="AT10" s="245"/>
      <c r="AU10" s="245"/>
      <c r="AV10" s="27"/>
      <c r="AW10" s="27"/>
    </row>
    <row r="11" spans="2:49" s="83" customFormat="1" ht="24.6" customHeight="1" x14ac:dyDescent="0.3">
      <c r="B11" s="80"/>
      <c r="C11" s="332" t="s">
        <v>1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295"/>
      <c r="AF11" s="296"/>
      <c r="AG11" s="297"/>
      <c r="AH11" s="297"/>
      <c r="AI11" s="297"/>
      <c r="AJ11" s="297"/>
      <c r="AK11" s="297"/>
      <c r="AL11" s="298"/>
      <c r="AM11" s="271"/>
      <c r="AN11" s="271"/>
      <c r="AO11" s="299"/>
      <c r="AP11" s="208"/>
      <c r="AQ11" s="82"/>
      <c r="AR11" s="82"/>
      <c r="AS11" s="246"/>
      <c r="AT11" s="246"/>
      <c r="AU11" s="246"/>
      <c r="AV11" s="278"/>
      <c r="AW11" s="278"/>
    </row>
    <row r="12" spans="2:49" s="83" customFormat="1" ht="21" hidden="1" customHeight="1" x14ac:dyDescent="0.3">
      <c r="B12" s="84"/>
      <c r="C12" s="180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420" t="s">
        <v>7</v>
      </c>
      <c r="AA12" s="420"/>
      <c r="AB12" s="420"/>
      <c r="AC12" s="420"/>
      <c r="AD12" s="463"/>
      <c r="AE12" s="216"/>
      <c r="AF12" s="89">
        <f>AF14+AF20</f>
        <v>349662</v>
      </c>
      <c r="AG12" s="89">
        <f t="shared" ref="AG12:AL12" si="2">AG14+AG20</f>
        <v>0</v>
      </c>
      <c r="AH12" s="89">
        <f t="shared" si="2"/>
        <v>0</v>
      </c>
      <c r="AI12" s="89">
        <f t="shared" si="2"/>
        <v>0</v>
      </c>
      <c r="AJ12" s="89">
        <f t="shared" si="2"/>
        <v>10870</v>
      </c>
      <c r="AK12" s="89">
        <f t="shared" si="2"/>
        <v>299092</v>
      </c>
      <c r="AL12" s="185">
        <f t="shared" si="2"/>
        <v>0</v>
      </c>
      <c r="AM12" s="187">
        <f>AM14+AM19+AM20</f>
        <v>631514</v>
      </c>
      <c r="AN12" s="187">
        <f t="shared" ref="AN12:AO12" si="3">AN14+AN19+AN20</f>
        <v>631514</v>
      </c>
      <c r="AO12" s="187">
        <f t="shared" si="3"/>
        <v>631514</v>
      </c>
      <c r="AP12" s="208"/>
      <c r="AQ12" s="82"/>
      <c r="AR12" s="82"/>
      <c r="AS12" s="246"/>
      <c r="AT12" s="246"/>
      <c r="AU12" s="246"/>
      <c r="AV12" s="278"/>
      <c r="AW12" s="278"/>
    </row>
    <row r="13" spans="2:49" s="83" customFormat="1" ht="23.4" hidden="1" customHeight="1" x14ac:dyDescent="0.3">
      <c r="B13" s="84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9"/>
      <c r="AA13" s="337" t="s">
        <v>0</v>
      </c>
      <c r="AB13" s="338"/>
      <c r="AC13" s="338"/>
      <c r="AD13" s="338"/>
      <c r="AE13" s="196"/>
      <c r="AF13" s="199"/>
      <c r="AG13" s="140"/>
      <c r="AH13" s="140"/>
      <c r="AI13" s="140"/>
      <c r="AJ13" s="140"/>
      <c r="AK13" s="140"/>
      <c r="AL13" s="200"/>
      <c r="AM13" s="201"/>
      <c r="AN13" s="201"/>
      <c r="AO13" s="202"/>
      <c r="AP13" s="81"/>
      <c r="AQ13" s="82"/>
      <c r="AR13" s="82"/>
      <c r="AS13" s="246"/>
      <c r="AT13" s="246"/>
      <c r="AU13" s="246"/>
      <c r="AV13" s="278"/>
      <c r="AW13" s="278"/>
    </row>
    <row r="14" spans="2:49" s="83" customFormat="1" ht="26.4" hidden="1" customHeight="1" x14ac:dyDescent="0.3">
      <c r="B14" s="84"/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259"/>
      <c r="AA14" s="316" t="s">
        <v>6</v>
      </c>
      <c r="AB14" s="316"/>
      <c r="AC14" s="316"/>
      <c r="AD14" s="316"/>
      <c r="AE14" s="203"/>
      <c r="AF14" s="197">
        <v>270516</v>
      </c>
      <c r="AG14" s="140"/>
      <c r="AH14" s="140"/>
      <c r="AI14" s="140"/>
      <c r="AJ14" s="204">
        <v>8086</v>
      </c>
      <c r="AK14" s="205">
        <v>228791</v>
      </c>
      <c r="AL14" s="200"/>
      <c r="AM14" s="263">
        <f>AM16+AM17+AM18</f>
        <v>490133</v>
      </c>
      <c r="AN14" s="263">
        <f t="shared" ref="AN14:AO14" si="4">AN16+AN17+AN18</f>
        <v>490133</v>
      </c>
      <c r="AO14" s="263">
        <f t="shared" si="4"/>
        <v>490133</v>
      </c>
      <c r="AP14" s="81"/>
      <c r="AQ14" s="82"/>
      <c r="AR14" s="82"/>
      <c r="AS14" s="246"/>
      <c r="AT14" s="246"/>
      <c r="AU14" s="246"/>
      <c r="AV14" s="278"/>
      <c r="AW14" s="278"/>
    </row>
    <row r="15" spans="2:49" s="83" customFormat="1" ht="26.4" hidden="1" customHeight="1" x14ac:dyDescent="0.3">
      <c r="B15" s="84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259"/>
      <c r="AA15" s="339" t="s">
        <v>1</v>
      </c>
      <c r="AB15" s="344"/>
      <c r="AC15" s="344"/>
      <c r="AD15" s="344"/>
      <c r="AE15" s="203"/>
      <c r="AF15" s="197"/>
      <c r="AG15" s="140"/>
      <c r="AH15" s="140"/>
      <c r="AI15" s="140"/>
      <c r="AJ15" s="204"/>
      <c r="AK15" s="205"/>
      <c r="AL15" s="200"/>
      <c r="AM15" s="206"/>
      <c r="AN15" s="206"/>
      <c r="AO15" s="206"/>
      <c r="AP15" s="81"/>
      <c r="AQ15" s="82"/>
      <c r="AR15" s="82"/>
      <c r="AS15" s="246"/>
      <c r="AT15" s="246"/>
      <c r="AU15" s="246"/>
      <c r="AV15" s="278"/>
      <c r="AW15" s="278"/>
    </row>
    <row r="16" spans="2:49" s="83" customFormat="1" ht="26.4" hidden="1" customHeight="1" x14ac:dyDescent="0.3">
      <c r="B16" s="84"/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259"/>
      <c r="AA16" s="259" t="s">
        <v>35</v>
      </c>
      <c r="AB16" s="258"/>
      <c r="AC16" s="258"/>
      <c r="AD16" s="258"/>
      <c r="AE16" s="203"/>
      <c r="AF16" s="197"/>
      <c r="AG16" s="140"/>
      <c r="AH16" s="140"/>
      <c r="AI16" s="140"/>
      <c r="AJ16" s="204"/>
      <c r="AK16" s="205"/>
      <c r="AL16" s="200"/>
      <c r="AM16" s="206">
        <f>212744-1586</f>
        <v>211158</v>
      </c>
      <c r="AN16" s="206">
        <v>211158</v>
      </c>
      <c r="AO16" s="206">
        <v>211158</v>
      </c>
      <c r="AP16" s="81"/>
      <c r="AQ16" s="82"/>
      <c r="AR16" s="82"/>
      <c r="AS16" s="246"/>
      <c r="AT16" s="246"/>
      <c r="AU16" s="246"/>
      <c r="AV16" s="278"/>
      <c r="AW16" s="278"/>
    </row>
    <row r="17" spans="2:49" s="83" customFormat="1" ht="26.4" hidden="1" customHeight="1" x14ac:dyDescent="0.3">
      <c r="B17" s="84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259"/>
      <c r="AA17" s="339" t="s">
        <v>36</v>
      </c>
      <c r="AB17" s="344"/>
      <c r="AC17" s="344"/>
      <c r="AD17" s="344"/>
      <c r="AE17" s="203"/>
      <c r="AF17" s="197"/>
      <c r="AG17" s="140"/>
      <c r="AH17" s="140"/>
      <c r="AI17" s="140"/>
      <c r="AJ17" s="204"/>
      <c r="AK17" s="205"/>
      <c r="AL17" s="200"/>
      <c r="AM17" s="206">
        <f>272052+3405</f>
        <v>275457</v>
      </c>
      <c r="AN17" s="206">
        <v>275457</v>
      </c>
      <c r="AO17" s="206">
        <v>275457</v>
      </c>
      <c r="AP17" s="81"/>
      <c r="AQ17" s="82"/>
      <c r="AR17" s="82"/>
      <c r="AS17" s="246"/>
      <c r="AT17" s="246"/>
      <c r="AU17" s="246"/>
      <c r="AV17" s="278"/>
      <c r="AW17" s="278"/>
    </row>
    <row r="18" spans="2:49" s="83" customFormat="1" ht="26.4" hidden="1" customHeight="1" x14ac:dyDescent="0.3">
      <c r="B18" s="84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259"/>
      <c r="AA18" s="339" t="s">
        <v>37</v>
      </c>
      <c r="AB18" s="344"/>
      <c r="AC18" s="344"/>
      <c r="AD18" s="344"/>
      <c r="AE18" s="203"/>
      <c r="AF18" s="197"/>
      <c r="AG18" s="140"/>
      <c r="AH18" s="140"/>
      <c r="AI18" s="140"/>
      <c r="AJ18" s="204"/>
      <c r="AK18" s="205"/>
      <c r="AL18" s="200"/>
      <c r="AM18" s="206">
        <v>3518</v>
      </c>
      <c r="AN18" s="206">
        <v>3518</v>
      </c>
      <c r="AO18" s="206">
        <v>3518</v>
      </c>
      <c r="AP18" s="81"/>
      <c r="AQ18" s="82"/>
      <c r="AR18" s="82"/>
      <c r="AS18" s="246"/>
      <c r="AT18" s="246"/>
      <c r="AU18" s="246"/>
      <c r="AV18" s="278"/>
      <c r="AW18" s="278"/>
    </row>
    <row r="19" spans="2:49" s="83" customFormat="1" ht="26.4" hidden="1" customHeight="1" x14ac:dyDescent="0.3">
      <c r="B19" s="84"/>
      <c r="C19" s="194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259"/>
      <c r="AA19" s="316" t="s">
        <v>38</v>
      </c>
      <c r="AB19" s="344"/>
      <c r="AC19" s="344"/>
      <c r="AD19" s="344"/>
      <c r="AE19" s="203"/>
      <c r="AF19" s="197"/>
      <c r="AG19" s="140"/>
      <c r="AH19" s="140"/>
      <c r="AI19" s="140"/>
      <c r="AJ19" s="204"/>
      <c r="AK19" s="205"/>
      <c r="AL19" s="200"/>
      <c r="AM19" s="263">
        <f>66762-769</f>
        <v>65993</v>
      </c>
      <c r="AN19" s="263">
        <v>65993</v>
      </c>
      <c r="AO19" s="263">
        <v>65993</v>
      </c>
      <c r="AP19" s="81"/>
      <c r="AQ19" s="82"/>
      <c r="AR19" s="82"/>
      <c r="AS19" s="246"/>
      <c r="AT19" s="246"/>
      <c r="AU19" s="246"/>
      <c r="AV19" s="278"/>
      <c r="AW19" s="278"/>
    </row>
    <row r="20" spans="2:49" s="83" customFormat="1" ht="27.6" hidden="1" customHeight="1" x14ac:dyDescent="0.3">
      <c r="B20" s="84"/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259"/>
      <c r="AA20" s="316" t="s">
        <v>10</v>
      </c>
      <c r="AB20" s="316"/>
      <c r="AC20" s="316"/>
      <c r="AD20" s="316"/>
      <c r="AE20" s="203"/>
      <c r="AF20" s="197">
        <v>79146</v>
      </c>
      <c r="AG20" s="140"/>
      <c r="AH20" s="140"/>
      <c r="AI20" s="140"/>
      <c r="AJ20" s="204">
        <v>2784</v>
      </c>
      <c r="AK20" s="205">
        <v>70301</v>
      </c>
      <c r="AL20" s="200"/>
      <c r="AM20" s="198">
        <f>AM22+AM23</f>
        <v>75388</v>
      </c>
      <c r="AN20" s="198">
        <v>75388</v>
      </c>
      <c r="AO20" s="198">
        <v>75388</v>
      </c>
      <c r="AP20" s="81"/>
      <c r="AQ20" s="82"/>
      <c r="AR20" s="82"/>
      <c r="AS20" s="246"/>
      <c r="AT20" s="246"/>
      <c r="AU20" s="246"/>
      <c r="AV20" s="278"/>
      <c r="AW20" s="278"/>
    </row>
    <row r="21" spans="2:49" s="83" customFormat="1" ht="27.6" hidden="1" customHeight="1" x14ac:dyDescent="0.3">
      <c r="B21" s="84"/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259"/>
      <c r="AA21" s="259" t="s">
        <v>1</v>
      </c>
      <c r="AB21" s="258"/>
      <c r="AC21" s="258"/>
      <c r="AD21" s="258"/>
      <c r="AE21" s="203"/>
      <c r="AF21" s="197"/>
      <c r="AG21" s="140"/>
      <c r="AH21" s="140"/>
      <c r="AI21" s="140"/>
      <c r="AJ21" s="204"/>
      <c r="AK21" s="205"/>
      <c r="AL21" s="200"/>
      <c r="AM21" s="85"/>
      <c r="AN21" s="85"/>
      <c r="AO21" s="85"/>
      <c r="AP21" s="81"/>
      <c r="AQ21" s="82"/>
      <c r="AR21" s="82"/>
      <c r="AS21" s="246"/>
      <c r="AT21" s="246"/>
      <c r="AU21" s="246"/>
      <c r="AV21" s="278"/>
      <c r="AW21" s="278"/>
    </row>
    <row r="22" spans="2:49" s="83" customFormat="1" ht="27.6" hidden="1" customHeight="1" x14ac:dyDescent="0.3">
      <c r="B22" s="84"/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259"/>
      <c r="AA22" s="339" t="s">
        <v>36</v>
      </c>
      <c r="AB22" s="340"/>
      <c r="AC22" s="340"/>
      <c r="AD22" s="340"/>
      <c r="AE22" s="203"/>
      <c r="AF22" s="197"/>
      <c r="AG22" s="140"/>
      <c r="AH22" s="140"/>
      <c r="AI22" s="140"/>
      <c r="AJ22" s="204"/>
      <c r="AK22" s="205"/>
      <c r="AL22" s="200"/>
      <c r="AM22" s="85">
        <f>75535-1085</f>
        <v>74450</v>
      </c>
      <c r="AN22" s="85">
        <v>74450</v>
      </c>
      <c r="AO22" s="85">
        <v>74450</v>
      </c>
      <c r="AP22" s="81"/>
      <c r="AQ22" s="82"/>
      <c r="AR22" s="82"/>
      <c r="AS22" s="246"/>
      <c r="AT22" s="246"/>
      <c r="AU22" s="246"/>
      <c r="AV22" s="278"/>
      <c r="AW22" s="278"/>
    </row>
    <row r="23" spans="2:49" s="83" customFormat="1" ht="27.6" hidden="1" customHeight="1" x14ac:dyDescent="0.3">
      <c r="B23" s="84"/>
      <c r="C23" s="214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60"/>
      <c r="AA23" s="341" t="s">
        <v>37</v>
      </c>
      <c r="AB23" s="342"/>
      <c r="AC23" s="342"/>
      <c r="AD23" s="342"/>
      <c r="AE23" s="203"/>
      <c r="AF23" s="197"/>
      <c r="AG23" s="140"/>
      <c r="AH23" s="140"/>
      <c r="AI23" s="140"/>
      <c r="AJ23" s="204"/>
      <c r="AK23" s="205"/>
      <c r="AL23" s="200"/>
      <c r="AM23" s="85">
        <v>938</v>
      </c>
      <c r="AN23" s="85">
        <v>938</v>
      </c>
      <c r="AO23" s="85">
        <v>938</v>
      </c>
      <c r="AP23" s="81"/>
      <c r="AQ23" s="82"/>
      <c r="AR23" s="82"/>
      <c r="AS23" s="246"/>
      <c r="AT23" s="246"/>
      <c r="AU23" s="246"/>
      <c r="AV23" s="278"/>
      <c r="AW23" s="278"/>
    </row>
    <row r="24" spans="2:49" s="83" customFormat="1" ht="27" hidden="1" customHeight="1" x14ac:dyDescent="0.3">
      <c r="B24" s="84"/>
      <c r="C24" s="18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408" t="s">
        <v>78</v>
      </c>
      <c r="AA24" s="420"/>
      <c r="AB24" s="420"/>
      <c r="AC24" s="420"/>
      <c r="AD24" s="463"/>
      <c r="AE24" s="220"/>
      <c r="AF24" s="89">
        <v>11855</v>
      </c>
      <c r="AG24" s="88"/>
      <c r="AH24" s="88"/>
      <c r="AI24" s="88"/>
      <c r="AJ24" s="98">
        <v>293</v>
      </c>
      <c r="AK24" s="99">
        <v>11014</v>
      </c>
      <c r="AL24" s="150"/>
      <c r="AM24" s="187">
        <f>AM26+AM27+AM28</f>
        <v>18999</v>
      </c>
      <c r="AN24" s="187">
        <f t="shared" ref="AN24:AO24" si="5">AN26+AN27+AN28</f>
        <v>18999</v>
      </c>
      <c r="AO24" s="187">
        <f t="shared" si="5"/>
        <v>18999</v>
      </c>
      <c r="AP24" s="81"/>
      <c r="AQ24" s="82"/>
      <c r="AR24" s="82"/>
      <c r="AS24" s="246"/>
      <c r="AT24" s="246"/>
      <c r="AU24" s="246"/>
      <c r="AV24" s="278"/>
      <c r="AW24" s="278"/>
    </row>
    <row r="25" spans="2:49" s="83" customFormat="1" ht="27" hidden="1" customHeight="1" x14ac:dyDescent="0.3">
      <c r="B25" s="84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9"/>
      <c r="AA25" s="343" t="s">
        <v>0</v>
      </c>
      <c r="AB25" s="343"/>
      <c r="AC25" s="343"/>
      <c r="AD25" s="343"/>
      <c r="AE25" s="203"/>
      <c r="AF25" s="197"/>
      <c r="AG25" s="140"/>
      <c r="AH25" s="140"/>
      <c r="AI25" s="140"/>
      <c r="AJ25" s="204"/>
      <c r="AK25" s="205"/>
      <c r="AL25" s="200"/>
      <c r="AM25" s="85"/>
      <c r="AN25" s="198"/>
      <c r="AO25" s="207"/>
      <c r="AP25" s="81"/>
      <c r="AQ25" s="82"/>
      <c r="AR25" s="82"/>
      <c r="AS25" s="246"/>
      <c r="AT25" s="246"/>
      <c r="AU25" s="246"/>
      <c r="AV25" s="278"/>
      <c r="AW25" s="278"/>
    </row>
    <row r="26" spans="2:49" s="83" customFormat="1" ht="27" hidden="1" customHeight="1" x14ac:dyDescent="0.3">
      <c r="B26" s="84"/>
      <c r="C26" s="19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259"/>
      <c r="AA26" s="339" t="s">
        <v>35</v>
      </c>
      <c r="AB26" s="340"/>
      <c r="AC26" s="340"/>
      <c r="AD26" s="340"/>
      <c r="AE26" s="203"/>
      <c r="AF26" s="197"/>
      <c r="AG26" s="140"/>
      <c r="AH26" s="140"/>
      <c r="AI26" s="140"/>
      <c r="AJ26" s="204"/>
      <c r="AK26" s="205"/>
      <c r="AL26" s="200"/>
      <c r="AM26" s="85">
        <f>5168-88</f>
        <v>5080</v>
      </c>
      <c r="AN26" s="198">
        <v>5080</v>
      </c>
      <c r="AO26" s="206">
        <v>5080</v>
      </c>
      <c r="AP26" s="81"/>
      <c r="AQ26" s="82"/>
      <c r="AR26" s="82"/>
      <c r="AS26" s="246"/>
      <c r="AT26" s="246"/>
      <c r="AU26" s="246"/>
      <c r="AV26" s="278"/>
      <c r="AW26" s="278"/>
    </row>
    <row r="27" spans="2:49" s="83" customFormat="1" ht="27" hidden="1" customHeight="1" x14ac:dyDescent="0.3">
      <c r="B27" s="84"/>
      <c r="C27" s="19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259"/>
      <c r="AA27" s="339" t="s">
        <v>36</v>
      </c>
      <c r="AB27" s="340"/>
      <c r="AC27" s="340"/>
      <c r="AD27" s="340"/>
      <c r="AE27" s="203"/>
      <c r="AF27" s="197"/>
      <c r="AG27" s="140"/>
      <c r="AH27" s="140"/>
      <c r="AI27" s="140"/>
      <c r="AJ27" s="204"/>
      <c r="AK27" s="205"/>
      <c r="AL27" s="200"/>
      <c r="AM27" s="85">
        <f>13616+121</f>
        <v>13737</v>
      </c>
      <c r="AN27" s="198">
        <v>13737</v>
      </c>
      <c r="AO27" s="206">
        <v>13737</v>
      </c>
      <c r="AP27" s="81"/>
      <c r="AQ27" s="82"/>
      <c r="AR27" s="82"/>
      <c r="AS27" s="246"/>
      <c r="AT27" s="246"/>
      <c r="AU27" s="246"/>
      <c r="AV27" s="278"/>
      <c r="AW27" s="278"/>
    </row>
    <row r="28" spans="2:49" s="83" customFormat="1" ht="27" hidden="1" customHeight="1" x14ac:dyDescent="0.3">
      <c r="B28" s="84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60"/>
      <c r="AA28" s="341" t="s">
        <v>37</v>
      </c>
      <c r="AB28" s="342"/>
      <c r="AC28" s="342"/>
      <c r="AD28" s="342"/>
      <c r="AE28" s="203"/>
      <c r="AF28" s="197"/>
      <c r="AG28" s="140"/>
      <c r="AH28" s="140"/>
      <c r="AI28" s="140"/>
      <c r="AJ28" s="204"/>
      <c r="AK28" s="205"/>
      <c r="AL28" s="200"/>
      <c r="AM28" s="85">
        <v>182</v>
      </c>
      <c r="AN28" s="198">
        <v>182</v>
      </c>
      <c r="AO28" s="206">
        <v>182</v>
      </c>
      <c r="AP28" s="81"/>
      <c r="AQ28" s="82"/>
      <c r="AR28" s="82"/>
      <c r="AS28" s="246"/>
      <c r="AT28" s="246"/>
      <c r="AU28" s="246"/>
      <c r="AV28" s="278"/>
      <c r="AW28" s="278"/>
    </row>
    <row r="29" spans="2:49" s="83" customFormat="1" ht="41.4" hidden="1" customHeight="1" x14ac:dyDescent="0.3">
      <c r="B29" s="84"/>
      <c r="C29" s="180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420" t="s">
        <v>81</v>
      </c>
      <c r="AA29" s="421"/>
      <c r="AB29" s="421"/>
      <c r="AC29" s="421"/>
      <c r="AD29" s="422"/>
      <c r="AE29" s="213"/>
      <c r="AF29" s="210"/>
      <c r="AG29" s="155"/>
      <c r="AH29" s="155"/>
      <c r="AI29" s="155"/>
      <c r="AJ29" s="211"/>
      <c r="AK29" s="212"/>
      <c r="AL29" s="156"/>
      <c r="AM29" s="153">
        <v>450</v>
      </c>
      <c r="AN29" s="264">
        <v>450</v>
      </c>
      <c r="AO29" s="265">
        <v>450</v>
      </c>
      <c r="AP29" s="81"/>
      <c r="AQ29" s="82"/>
      <c r="AR29" s="82"/>
      <c r="AS29" s="246"/>
      <c r="AT29" s="246"/>
      <c r="AU29" s="246"/>
      <c r="AV29" s="278"/>
      <c r="AW29" s="278"/>
    </row>
    <row r="30" spans="2:49" s="83" customFormat="1" ht="41.4" hidden="1" customHeight="1" x14ac:dyDescent="0.3">
      <c r="B30" s="84"/>
      <c r="C30" s="426" t="s">
        <v>0</v>
      </c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8"/>
      <c r="AF30" s="124"/>
      <c r="AG30" s="117"/>
      <c r="AH30" s="117"/>
      <c r="AI30" s="117"/>
      <c r="AJ30" s="118"/>
      <c r="AK30" s="119"/>
      <c r="AL30" s="120"/>
      <c r="AM30" s="188"/>
      <c r="AN30" s="127"/>
      <c r="AO30" s="266"/>
      <c r="AP30" s="81"/>
      <c r="AQ30" s="82"/>
      <c r="AR30" s="82"/>
      <c r="AS30" s="246"/>
      <c r="AT30" s="246"/>
      <c r="AU30" s="246"/>
      <c r="AV30" s="278"/>
      <c r="AW30" s="278"/>
    </row>
    <row r="31" spans="2:49" s="83" customFormat="1" ht="41.4" hidden="1" customHeight="1" x14ac:dyDescent="0.3">
      <c r="B31" s="84"/>
      <c r="C31" s="287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408" t="s">
        <v>35</v>
      </c>
      <c r="AA31" s="424"/>
      <c r="AB31" s="424"/>
      <c r="AC31" s="424"/>
      <c r="AD31" s="425"/>
      <c r="AE31" s="123"/>
      <c r="AF31" s="124"/>
      <c r="AG31" s="117"/>
      <c r="AH31" s="117"/>
      <c r="AI31" s="117"/>
      <c r="AJ31" s="118"/>
      <c r="AK31" s="119"/>
      <c r="AL31" s="120"/>
      <c r="AM31" s="188">
        <v>150</v>
      </c>
      <c r="AN31" s="127">
        <v>150</v>
      </c>
      <c r="AO31" s="266">
        <v>150</v>
      </c>
      <c r="AP31" s="81"/>
      <c r="AQ31" s="82"/>
      <c r="AR31" s="82"/>
      <c r="AS31" s="246"/>
      <c r="AT31" s="246"/>
      <c r="AU31" s="246"/>
      <c r="AV31" s="278"/>
      <c r="AW31" s="278"/>
    </row>
    <row r="32" spans="2:49" s="83" customFormat="1" ht="41.4" hidden="1" customHeight="1" x14ac:dyDescent="0.3">
      <c r="B32" s="84"/>
      <c r="C32" s="287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408" t="s">
        <v>36</v>
      </c>
      <c r="AA32" s="424"/>
      <c r="AB32" s="424"/>
      <c r="AC32" s="424"/>
      <c r="AD32" s="425"/>
      <c r="AE32" s="123"/>
      <c r="AF32" s="124"/>
      <c r="AG32" s="117"/>
      <c r="AH32" s="117"/>
      <c r="AI32" s="117"/>
      <c r="AJ32" s="118"/>
      <c r="AK32" s="119"/>
      <c r="AL32" s="120"/>
      <c r="AM32" s="188">
        <v>300</v>
      </c>
      <c r="AN32" s="127">
        <v>300</v>
      </c>
      <c r="AO32" s="266">
        <v>300</v>
      </c>
      <c r="AP32" s="81"/>
      <c r="AQ32" s="82"/>
      <c r="AR32" s="82"/>
      <c r="AS32" s="246"/>
      <c r="AT32" s="246"/>
      <c r="AU32" s="246"/>
      <c r="AV32" s="278"/>
      <c r="AW32" s="278"/>
    </row>
    <row r="33" spans="1:49" s="83" customFormat="1" ht="41.4" hidden="1" customHeight="1" x14ac:dyDescent="0.3">
      <c r="B33" s="84"/>
      <c r="C33" s="287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473" t="s">
        <v>82</v>
      </c>
      <c r="AA33" s="474"/>
      <c r="AB33" s="474"/>
      <c r="AC33" s="474"/>
      <c r="AD33" s="475"/>
      <c r="AE33" s="209"/>
      <c r="AF33" s="210"/>
      <c r="AG33" s="155"/>
      <c r="AH33" s="155"/>
      <c r="AI33" s="155"/>
      <c r="AJ33" s="211"/>
      <c r="AK33" s="212"/>
      <c r="AL33" s="156"/>
      <c r="AM33" s="153">
        <v>2965</v>
      </c>
      <c r="AN33" s="264">
        <v>2965</v>
      </c>
      <c r="AO33" s="265">
        <v>2965</v>
      </c>
      <c r="AP33" s="81"/>
      <c r="AQ33" s="82"/>
      <c r="AR33" s="82"/>
      <c r="AS33" s="246"/>
      <c r="AT33" s="246"/>
      <c r="AU33" s="246"/>
      <c r="AV33" s="278"/>
      <c r="AW33" s="278"/>
    </row>
    <row r="34" spans="1:49" s="83" customFormat="1" ht="34.200000000000003" customHeight="1" thickBot="1" x14ac:dyDescent="0.35">
      <c r="B34" s="84"/>
      <c r="C34" s="345" t="s">
        <v>83</v>
      </c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7"/>
      <c r="AE34" s="100"/>
      <c r="AF34" s="101"/>
      <c r="AG34" s="102"/>
      <c r="AH34" s="102"/>
      <c r="AI34" s="102"/>
      <c r="AJ34" s="103"/>
      <c r="AK34" s="104"/>
      <c r="AL34" s="161"/>
      <c r="AM34" s="267">
        <v>18358</v>
      </c>
      <c r="AN34" s="267">
        <v>18358</v>
      </c>
      <c r="AO34" s="268">
        <f>18905-34</f>
        <v>18871</v>
      </c>
      <c r="AP34" s="82"/>
      <c r="AQ34" s="82"/>
      <c r="AR34" s="82"/>
      <c r="AS34" s="246"/>
      <c r="AT34" s="246"/>
      <c r="AU34" s="246"/>
      <c r="AV34" s="278"/>
      <c r="AW34" s="278"/>
    </row>
    <row r="35" spans="1:49" s="83" customFormat="1" ht="34.200000000000003" hidden="1" customHeight="1" x14ac:dyDescent="0.3">
      <c r="B35" s="84"/>
      <c r="C35" s="178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464" t="s">
        <v>39</v>
      </c>
      <c r="AA35" s="465"/>
      <c r="AB35" s="465"/>
      <c r="AC35" s="465"/>
      <c r="AD35" s="466"/>
      <c r="AE35" s="106"/>
      <c r="AF35" s="107"/>
      <c r="AG35" s="108"/>
      <c r="AH35" s="109"/>
      <c r="AI35" s="109"/>
      <c r="AJ35" s="110"/>
      <c r="AK35" s="111"/>
      <c r="AL35" s="112"/>
      <c r="AM35" s="179">
        <f>AM37+AM38</f>
        <v>400</v>
      </c>
      <c r="AN35" s="179">
        <f t="shared" ref="AN35:AO35" si="6">AN37+AN38</f>
        <v>400</v>
      </c>
      <c r="AO35" s="179">
        <f t="shared" si="6"/>
        <v>400</v>
      </c>
      <c r="AP35" s="82"/>
      <c r="AQ35" s="82"/>
      <c r="AR35" s="82"/>
      <c r="AS35" s="246"/>
      <c r="AT35" s="246"/>
      <c r="AU35" s="246"/>
      <c r="AV35" s="278"/>
      <c r="AW35" s="278"/>
    </row>
    <row r="36" spans="1:49" s="83" customFormat="1" ht="34.200000000000003" hidden="1" customHeight="1" x14ac:dyDescent="0.3">
      <c r="B36" s="84"/>
      <c r="C36" s="180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4"/>
      <c r="AA36" s="418" t="s">
        <v>0</v>
      </c>
      <c r="AB36" s="418"/>
      <c r="AC36" s="418"/>
      <c r="AD36" s="419"/>
      <c r="AE36" s="106"/>
      <c r="AF36" s="115"/>
      <c r="AG36" s="116"/>
      <c r="AH36" s="117"/>
      <c r="AI36" s="117"/>
      <c r="AJ36" s="118"/>
      <c r="AK36" s="119"/>
      <c r="AL36" s="120"/>
      <c r="AM36" s="188"/>
      <c r="AN36" s="127"/>
      <c r="AO36" s="121"/>
      <c r="AP36" s="82"/>
      <c r="AQ36" s="82"/>
      <c r="AR36" s="82"/>
      <c r="AS36" s="246"/>
      <c r="AT36" s="246"/>
      <c r="AU36" s="246"/>
      <c r="AV36" s="278"/>
      <c r="AW36" s="278"/>
    </row>
    <row r="37" spans="1:49" s="83" customFormat="1" ht="34.200000000000003" hidden="1" customHeight="1" x14ac:dyDescent="0.3">
      <c r="B37" s="84"/>
      <c r="C37" s="180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  <c r="AA37" s="407" t="s">
        <v>35</v>
      </c>
      <c r="AB37" s="408"/>
      <c r="AC37" s="408"/>
      <c r="AD37" s="409"/>
      <c r="AE37" s="106"/>
      <c r="AF37" s="115"/>
      <c r="AG37" s="116"/>
      <c r="AH37" s="117"/>
      <c r="AI37" s="117"/>
      <c r="AJ37" s="118"/>
      <c r="AK37" s="119"/>
      <c r="AL37" s="120"/>
      <c r="AM37" s="188">
        <v>100</v>
      </c>
      <c r="AN37" s="127">
        <v>100</v>
      </c>
      <c r="AO37" s="121">
        <v>100</v>
      </c>
      <c r="AP37" s="82"/>
      <c r="AQ37" s="82"/>
      <c r="AR37" s="82"/>
      <c r="AS37" s="246"/>
      <c r="AT37" s="246"/>
      <c r="AU37" s="246"/>
      <c r="AV37" s="278"/>
      <c r="AW37" s="278"/>
    </row>
    <row r="38" spans="1:49" s="83" customFormat="1" ht="34.200000000000003" hidden="1" customHeight="1" x14ac:dyDescent="0.3">
      <c r="B38" s="84"/>
      <c r="C38" s="180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407" t="s">
        <v>36</v>
      </c>
      <c r="AB38" s="408"/>
      <c r="AC38" s="408"/>
      <c r="AD38" s="409"/>
      <c r="AE38" s="106"/>
      <c r="AF38" s="115"/>
      <c r="AG38" s="116"/>
      <c r="AH38" s="117"/>
      <c r="AI38" s="117"/>
      <c r="AJ38" s="118"/>
      <c r="AK38" s="119"/>
      <c r="AL38" s="120"/>
      <c r="AM38" s="188">
        <v>300</v>
      </c>
      <c r="AN38" s="127">
        <v>300</v>
      </c>
      <c r="AO38" s="121">
        <v>300</v>
      </c>
      <c r="AP38" s="82"/>
      <c r="AQ38" s="82"/>
      <c r="AR38" s="82"/>
      <c r="AS38" s="246"/>
      <c r="AT38" s="246"/>
      <c r="AU38" s="246"/>
      <c r="AV38" s="278"/>
      <c r="AW38" s="278"/>
    </row>
    <row r="39" spans="1:49" s="83" customFormat="1" ht="30" hidden="1" customHeight="1" thickBot="1" x14ac:dyDescent="0.35">
      <c r="B39" s="84"/>
      <c r="C39" s="18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329" t="s">
        <v>16</v>
      </c>
      <c r="AA39" s="330"/>
      <c r="AB39" s="330"/>
      <c r="AC39" s="330"/>
      <c r="AD39" s="331"/>
      <c r="AE39" s="123"/>
      <c r="AF39" s="124">
        <v>2738</v>
      </c>
      <c r="AG39" s="117"/>
      <c r="AH39" s="117"/>
      <c r="AI39" s="117"/>
      <c r="AJ39" s="125"/>
      <c r="AK39" s="126"/>
      <c r="AL39" s="120"/>
      <c r="AM39" s="127">
        <v>2965</v>
      </c>
      <c r="AN39" s="127">
        <v>2965</v>
      </c>
      <c r="AO39" s="127">
        <v>2965</v>
      </c>
      <c r="AP39" s="82"/>
      <c r="AQ39" s="82"/>
      <c r="AR39" s="82"/>
      <c r="AS39" s="246"/>
      <c r="AT39" s="246"/>
      <c r="AU39" s="246"/>
      <c r="AV39" s="278"/>
      <c r="AW39" s="278"/>
    </row>
    <row r="40" spans="1:49" s="25" customFormat="1" ht="50.4" customHeight="1" thickBot="1" x14ac:dyDescent="0.35">
      <c r="B40" s="26"/>
      <c r="C40" s="334" t="s">
        <v>41</v>
      </c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6"/>
      <c r="AE40" s="128"/>
      <c r="AF40" s="129">
        <f>2907+569</f>
        <v>3476</v>
      </c>
      <c r="AG40" s="130"/>
      <c r="AH40" s="130"/>
      <c r="AI40" s="130"/>
      <c r="AJ40" s="131"/>
      <c r="AK40" s="131"/>
      <c r="AL40" s="130"/>
      <c r="AM40" s="129">
        <v>3740</v>
      </c>
      <c r="AN40" s="129">
        <v>3870</v>
      </c>
      <c r="AO40" s="129">
        <v>4005</v>
      </c>
      <c r="AP40" s="56"/>
      <c r="AQ40" s="56"/>
      <c r="AR40" s="56"/>
      <c r="AS40" s="245"/>
      <c r="AT40" s="245"/>
      <c r="AU40" s="245"/>
      <c r="AV40" s="27"/>
      <c r="AW40" s="27"/>
    </row>
    <row r="41" spans="1:49" s="25" customFormat="1" ht="48.6" customHeight="1" thickBot="1" x14ac:dyDescent="0.35">
      <c r="A41" s="27"/>
      <c r="B41" s="27"/>
      <c r="C41" s="325" t="s">
        <v>29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4"/>
      <c r="AE41" s="133"/>
      <c r="AF41" s="134">
        <v>1922</v>
      </c>
      <c r="AG41" s="27"/>
      <c r="AH41" s="27"/>
      <c r="AI41" s="27"/>
      <c r="AJ41" s="135"/>
      <c r="AK41" s="135"/>
      <c r="AL41" s="27"/>
      <c r="AM41" s="134">
        <v>2288</v>
      </c>
      <c r="AN41" s="134">
        <v>2288</v>
      </c>
      <c r="AO41" s="134">
        <v>2288</v>
      </c>
      <c r="AP41" s="56"/>
      <c r="AQ41" s="56"/>
      <c r="AR41" s="56"/>
      <c r="AS41" s="245"/>
      <c r="AT41" s="245"/>
      <c r="AU41" s="245"/>
      <c r="AV41" s="27"/>
      <c r="AW41" s="27"/>
    </row>
    <row r="42" spans="1:49" s="25" customFormat="1" ht="50.4" customHeight="1" thickBot="1" x14ac:dyDescent="0.35">
      <c r="C42" s="326" t="s">
        <v>20</v>
      </c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8"/>
      <c r="AE42" s="136"/>
      <c r="AF42" s="129">
        <v>1473</v>
      </c>
      <c r="AG42" s="130"/>
      <c r="AH42" s="130"/>
      <c r="AI42" s="130"/>
      <c r="AJ42" s="137">
        <v>248</v>
      </c>
      <c r="AK42" s="138">
        <v>1284</v>
      </c>
      <c r="AL42" s="130"/>
      <c r="AM42" s="129">
        <v>1606</v>
      </c>
      <c r="AN42" s="129">
        <v>1619</v>
      </c>
      <c r="AO42" s="129">
        <v>1620</v>
      </c>
      <c r="AP42" s="76"/>
      <c r="AQ42" s="56"/>
      <c r="AR42" s="56"/>
      <c r="AS42" s="245"/>
      <c r="AT42" s="245"/>
      <c r="AU42" s="245"/>
      <c r="AV42" s="27"/>
      <c r="AW42" s="27"/>
    </row>
    <row r="43" spans="1:49" s="25" customFormat="1" ht="51.6" customHeight="1" thickBot="1" x14ac:dyDescent="0.35">
      <c r="C43" s="326" t="s">
        <v>27</v>
      </c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8"/>
      <c r="AE43" s="136"/>
      <c r="AF43" s="129">
        <f>74-7</f>
        <v>67</v>
      </c>
      <c r="AG43" s="130"/>
      <c r="AH43" s="130"/>
      <c r="AI43" s="130"/>
      <c r="AJ43" s="131"/>
      <c r="AK43" s="131"/>
      <c r="AL43" s="130"/>
      <c r="AM43" s="269">
        <v>71</v>
      </c>
      <c r="AN43" s="269">
        <v>71</v>
      </c>
      <c r="AO43" s="129">
        <v>71</v>
      </c>
      <c r="AP43" s="56"/>
      <c r="AQ43" s="56"/>
      <c r="AR43" s="56"/>
      <c r="AS43" s="245"/>
      <c r="AT43" s="245"/>
      <c r="AU43" s="245"/>
      <c r="AV43" s="27"/>
      <c r="AW43" s="27"/>
    </row>
    <row r="44" spans="1:49" s="25" customFormat="1" ht="50.4" customHeight="1" thickBot="1" x14ac:dyDescent="0.45">
      <c r="C44" s="326" t="s">
        <v>40</v>
      </c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8"/>
      <c r="AE44" s="136"/>
      <c r="AF44" s="129">
        <f>AF46+AF47</f>
        <v>24163</v>
      </c>
      <c r="AG44" s="139">
        <f t="shared" ref="AG44:AL44" si="7">AG46+AG47</f>
        <v>0</v>
      </c>
      <c r="AH44" s="129">
        <f t="shared" si="7"/>
        <v>0</v>
      </c>
      <c r="AI44" s="129">
        <f t="shared" si="7"/>
        <v>0</v>
      </c>
      <c r="AJ44" s="129">
        <f t="shared" si="7"/>
        <v>0</v>
      </c>
      <c r="AK44" s="129">
        <f t="shared" si="7"/>
        <v>0</v>
      </c>
      <c r="AL44" s="132">
        <f t="shared" si="7"/>
        <v>0</v>
      </c>
      <c r="AM44" s="129">
        <f>AM46+AM47</f>
        <v>18528</v>
      </c>
      <c r="AN44" s="129">
        <f t="shared" ref="AN44" si="8">AN46+AN47</f>
        <v>19181</v>
      </c>
      <c r="AO44" s="129">
        <f t="shared" ref="AO44" si="9">AO46+AO47</f>
        <v>19859</v>
      </c>
      <c r="AP44" s="254"/>
      <c r="AQ44" s="255"/>
      <c r="AR44" s="255"/>
      <c r="AS44" s="245"/>
      <c r="AT44" s="245"/>
      <c r="AU44" s="245"/>
      <c r="AV44" s="27"/>
      <c r="AW44" s="27"/>
    </row>
    <row r="45" spans="1:49" s="83" customFormat="1" ht="24" customHeight="1" x14ac:dyDescent="0.3">
      <c r="C45" s="317" t="s">
        <v>1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9"/>
      <c r="AE45" s="222"/>
      <c r="AF45" s="223"/>
      <c r="AG45" s="222"/>
      <c r="AH45" s="222"/>
      <c r="AI45" s="222"/>
      <c r="AJ45" s="224"/>
      <c r="AK45" s="224"/>
      <c r="AL45" s="222"/>
      <c r="AM45" s="97"/>
      <c r="AN45" s="97"/>
      <c r="AO45" s="270"/>
      <c r="AP45" s="82"/>
      <c r="AQ45" s="82"/>
      <c r="AR45" s="82"/>
      <c r="AS45" s="246"/>
      <c r="AT45" s="246"/>
      <c r="AU45" s="246"/>
      <c r="AV45" s="278"/>
      <c r="AW45" s="278"/>
    </row>
    <row r="46" spans="1:49" s="83" customFormat="1" ht="30" customHeight="1" x14ac:dyDescent="0.3">
      <c r="C46" s="276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441" t="s">
        <v>2</v>
      </c>
      <c r="AA46" s="441"/>
      <c r="AB46" s="441"/>
      <c r="AC46" s="441"/>
      <c r="AD46" s="442"/>
      <c r="AE46" s="225"/>
      <c r="AF46" s="226">
        <f>24300-1989</f>
        <v>22311</v>
      </c>
      <c r="AG46" s="225"/>
      <c r="AH46" s="225"/>
      <c r="AI46" s="225"/>
      <c r="AJ46" s="227"/>
      <c r="AK46" s="227"/>
      <c r="AL46" s="225"/>
      <c r="AM46" s="87">
        <f>16808-504</f>
        <v>16304</v>
      </c>
      <c r="AN46" s="87">
        <f>17481-524</f>
        <v>16957</v>
      </c>
      <c r="AO46" s="157">
        <f>18180-545</f>
        <v>17635</v>
      </c>
      <c r="AP46" s="193"/>
      <c r="AQ46" s="231"/>
      <c r="AR46" s="231"/>
      <c r="AS46" s="246"/>
      <c r="AT46" s="246"/>
      <c r="AU46" s="246"/>
      <c r="AV46" s="278"/>
      <c r="AW46" s="278"/>
    </row>
    <row r="47" spans="1:49" s="83" customFormat="1" ht="31.2" customHeight="1" thickBot="1" x14ac:dyDescent="0.35">
      <c r="C47" s="277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320" t="s">
        <v>3</v>
      </c>
      <c r="AA47" s="320"/>
      <c r="AB47" s="320"/>
      <c r="AC47" s="320"/>
      <c r="AD47" s="321"/>
      <c r="AE47" s="228"/>
      <c r="AF47" s="229">
        <v>1852</v>
      </c>
      <c r="AG47" s="228"/>
      <c r="AH47" s="228"/>
      <c r="AI47" s="228"/>
      <c r="AJ47" s="230"/>
      <c r="AK47" s="230"/>
      <c r="AL47" s="228"/>
      <c r="AM47" s="191">
        <v>2224</v>
      </c>
      <c r="AN47" s="191">
        <v>2224</v>
      </c>
      <c r="AO47" s="162">
        <v>2224</v>
      </c>
      <c r="AP47" s="248"/>
      <c r="AQ47" s="249"/>
      <c r="AR47" s="249"/>
      <c r="AS47" s="246"/>
      <c r="AT47" s="246"/>
      <c r="AU47" s="246"/>
      <c r="AV47" s="278"/>
      <c r="AW47" s="278"/>
    </row>
    <row r="48" spans="1:49" s="25" customFormat="1" ht="54" customHeight="1" thickBot="1" x14ac:dyDescent="0.35">
      <c r="C48" s="403" t="s">
        <v>28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5"/>
      <c r="AE48" s="136"/>
      <c r="AF48" s="129">
        <f>AF50+AF51+AF52</f>
        <v>21692</v>
      </c>
      <c r="AG48" s="139">
        <f t="shared" ref="AG48:AL48" si="10">AG50+AG51+AG52</f>
        <v>0</v>
      </c>
      <c r="AH48" s="129">
        <f t="shared" si="10"/>
        <v>0</v>
      </c>
      <c r="AI48" s="129">
        <f t="shared" si="10"/>
        <v>0</v>
      </c>
      <c r="AJ48" s="129">
        <f t="shared" si="10"/>
        <v>0</v>
      </c>
      <c r="AK48" s="129">
        <f t="shared" si="10"/>
        <v>0</v>
      </c>
      <c r="AL48" s="132">
        <f t="shared" si="10"/>
        <v>0</v>
      </c>
      <c r="AM48" s="129">
        <f t="shared" ref="AM48" si="11">AM50+AM51+AM52</f>
        <v>18611</v>
      </c>
      <c r="AN48" s="129">
        <f t="shared" ref="AN48" si="12">AN50+AN51+AN52</f>
        <v>18611</v>
      </c>
      <c r="AO48" s="129">
        <f>AO50+AO51+AO52</f>
        <v>18611</v>
      </c>
      <c r="AP48" s="56"/>
      <c r="AQ48" s="56"/>
      <c r="AR48" s="56"/>
      <c r="AS48" s="245"/>
      <c r="AT48" s="245"/>
      <c r="AU48" s="245"/>
      <c r="AV48" s="27"/>
      <c r="AW48" s="27"/>
    </row>
    <row r="49" spans="3:49" s="83" customFormat="1" ht="36.6" hidden="1" customHeight="1" x14ac:dyDescent="0.3">
      <c r="C49" s="317" t="s">
        <v>1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9"/>
      <c r="AE49" s="141"/>
      <c r="AF49" s="142"/>
      <c r="AG49" s="143"/>
      <c r="AH49" s="144"/>
      <c r="AI49" s="144"/>
      <c r="AJ49" s="144"/>
      <c r="AK49" s="144"/>
      <c r="AL49" s="145"/>
      <c r="AM49" s="97"/>
      <c r="AN49" s="97"/>
      <c r="AO49" s="86"/>
      <c r="AP49" s="82"/>
      <c r="AQ49" s="82"/>
      <c r="AR49" s="82"/>
      <c r="AS49" s="246"/>
      <c r="AT49" s="246"/>
      <c r="AU49" s="246"/>
      <c r="AV49" s="278"/>
      <c r="AW49" s="278"/>
    </row>
    <row r="50" spans="3:49" s="83" customFormat="1" ht="42" hidden="1" customHeight="1" x14ac:dyDescent="0.3"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467" t="s">
        <v>4</v>
      </c>
      <c r="AA50" s="467"/>
      <c r="AB50" s="467"/>
      <c r="AC50" s="467"/>
      <c r="AD50" s="468"/>
      <c r="AE50" s="148"/>
      <c r="AF50" s="87">
        <f>20917-194</f>
        <v>20723</v>
      </c>
      <c r="AG50" s="149"/>
      <c r="AH50" s="88"/>
      <c r="AI50" s="88"/>
      <c r="AJ50" s="88"/>
      <c r="AK50" s="88"/>
      <c r="AL50" s="150"/>
      <c r="AM50" s="87">
        <v>17577</v>
      </c>
      <c r="AN50" s="87">
        <v>17577</v>
      </c>
      <c r="AO50" s="87">
        <v>17577</v>
      </c>
      <c r="AP50" s="82"/>
      <c r="AQ50" s="82"/>
      <c r="AR50" s="82"/>
      <c r="AS50" s="246"/>
      <c r="AT50" s="246"/>
      <c r="AU50" s="246"/>
      <c r="AV50" s="278"/>
      <c r="AW50" s="278"/>
    </row>
    <row r="51" spans="3:49" s="83" customFormat="1" ht="68.400000000000006" hidden="1" customHeight="1" x14ac:dyDescent="0.3">
      <c r="C51" s="151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471" t="s">
        <v>9</v>
      </c>
      <c r="AA51" s="471"/>
      <c r="AB51" s="471"/>
      <c r="AC51" s="471"/>
      <c r="AD51" s="472"/>
      <c r="AE51" s="148"/>
      <c r="AF51" s="153">
        <f>778-16</f>
        <v>762</v>
      </c>
      <c r="AG51" s="154"/>
      <c r="AH51" s="155"/>
      <c r="AI51" s="155"/>
      <c r="AJ51" s="155"/>
      <c r="AK51" s="155"/>
      <c r="AL51" s="156"/>
      <c r="AM51" s="153">
        <v>858</v>
      </c>
      <c r="AN51" s="153">
        <v>858</v>
      </c>
      <c r="AO51" s="157">
        <v>858</v>
      </c>
      <c r="AP51" s="82"/>
      <c r="AQ51" s="82"/>
      <c r="AR51" s="82"/>
      <c r="AS51" s="246"/>
      <c r="AT51" s="246"/>
      <c r="AU51" s="246"/>
      <c r="AV51" s="278"/>
      <c r="AW51" s="278"/>
    </row>
    <row r="52" spans="3:49" s="83" customFormat="1" ht="47.4" hidden="1" customHeight="1" thickBot="1" x14ac:dyDescent="0.35">
      <c r="C52" s="158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469" t="s">
        <v>5</v>
      </c>
      <c r="AA52" s="469"/>
      <c r="AB52" s="469"/>
      <c r="AC52" s="469"/>
      <c r="AD52" s="470"/>
      <c r="AE52" s="160"/>
      <c r="AF52" s="101">
        <f>209-2</f>
        <v>207</v>
      </c>
      <c r="AG52" s="102"/>
      <c r="AH52" s="102"/>
      <c r="AI52" s="102"/>
      <c r="AJ52" s="102"/>
      <c r="AK52" s="102"/>
      <c r="AL52" s="161"/>
      <c r="AM52" s="189">
        <v>176</v>
      </c>
      <c r="AN52" s="191">
        <v>176</v>
      </c>
      <c r="AO52" s="162">
        <v>176</v>
      </c>
      <c r="AP52" s="82"/>
      <c r="AQ52" s="82"/>
      <c r="AR52" s="82"/>
      <c r="AS52" s="246"/>
      <c r="AT52" s="246"/>
      <c r="AU52" s="246"/>
      <c r="AV52" s="278"/>
      <c r="AW52" s="278"/>
    </row>
    <row r="53" spans="3:49" ht="123" hidden="1" customHeight="1" x14ac:dyDescent="0.6">
      <c r="C53" s="322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4"/>
      <c r="AE53" s="163"/>
      <c r="AF53" s="164"/>
      <c r="AG53" s="4"/>
      <c r="AH53" s="4"/>
      <c r="AI53" s="4"/>
      <c r="AJ53" s="165"/>
      <c r="AK53" s="165"/>
      <c r="AL53" s="4"/>
      <c r="AM53" s="134"/>
      <c r="AN53" s="134"/>
      <c r="AO53" s="68"/>
      <c r="AP53" s="58"/>
      <c r="AQ53" s="58"/>
      <c r="AR53" s="58"/>
      <c r="AU53" s="245"/>
      <c r="AV53" s="1"/>
      <c r="AW53" s="1"/>
    </row>
    <row r="54" spans="3:49" ht="52.8" customHeight="1" thickBot="1" x14ac:dyDescent="0.65">
      <c r="C54" s="334" t="s">
        <v>30</v>
      </c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5"/>
      <c r="AE54" s="73"/>
      <c r="AF54" s="67">
        <v>554</v>
      </c>
      <c r="AG54" s="74"/>
      <c r="AH54" s="74"/>
      <c r="AI54" s="74"/>
      <c r="AJ54" s="74"/>
      <c r="AK54" s="74"/>
      <c r="AL54" s="74"/>
      <c r="AM54" s="67">
        <v>1260</v>
      </c>
      <c r="AN54" s="67">
        <v>1260</v>
      </c>
      <c r="AO54" s="67">
        <v>1260</v>
      </c>
      <c r="AP54" s="59"/>
      <c r="AQ54" s="58"/>
      <c r="AR54" s="58"/>
      <c r="AU54" s="245"/>
      <c r="AV54" s="1"/>
      <c r="AW54" s="1"/>
    </row>
    <row r="55" spans="3:49" ht="49.2" customHeight="1" thickBot="1" x14ac:dyDescent="0.65">
      <c r="C55" s="361" t="s">
        <v>22</v>
      </c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4"/>
      <c r="AE55" s="166"/>
      <c r="AF55" s="167">
        <v>540</v>
      </c>
      <c r="AG55" s="168"/>
      <c r="AH55" s="168"/>
      <c r="AI55" s="168"/>
      <c r="AJ55" s="168"/>
      <c r="AK55" s="168"/>
      <c r="AL55" s="168"/>
      <c r="AM55" s="129">
        <v>708</v>
      </c>
      <c r="AN55" s="129">
        <v>708</v>
      </c>
      <c r="AO55" s="169">
        <v>708</v>
      </c>
      <c r="AP55" s="60"/>
      <c r="AQ55" s="60"/>
      <c r="AR55" s="60"/>
      <c r="AU55" s="245"/>
      <c r="AV55" s="1"/>
      <c r="AW55" s="1"/>
    </row>
    <row r="56" spans="3:49" ht="50.4" customHeight="1" thickBot="1" x14ac:dyDescent="0.65">
      <c r="C56" s="361" t="s">
        <v>24</v>
      </c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10"/>
      <c r="AE56" s="166"/>
      <c r="AF56" s="167"/>
      <c r="AG56" s="168"/>
      <c r="AH56" s="168"/>
      <c r="AI56" s="168"/>
      <c r="AJ56" s="168"/>
      <c r="AK56" s="168"/>
      <c r="AL56" s="168"/>
      <c r="AM56" s="129">
        <v>528</v>
      </c>
      <c r="AN56" s="129">
        <v>106</v>
      </c>
      <c r="AO56" s="129">
        <v>65</v>
      </c>
      <c r="AP56" s="61"/>
      <c r="AQ56" s="58"/>
      <c r="AR56" s="58"/>
      <c r="AU56" s="245"/>
      <c r="AV56" s="1"/>
      <c r="AW56" s="1"/>
    </row>
    <row r="57" spans="3:49" ht="92.4" customHeight="1" thickBot="1" x14ac:dyDescent="0.65">
      <c r="C57" s="361" t="s">
        <v>23</v>
      </c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10"/>
      <c r="AE57" s="166"/>
      <c r="AF57" s="167"/>
      <c r="AG57" s="168"/>
      <c r="AH57" s="168"/>
      <c r="AI57" s="168"/>
      <c r="AJ57" s="168"/>
      <c r="AK57" s="168"/>
      <c r="AL57" s="168"/>
      <c r="AM57" s="129">
        <v>494</v>
      </c>
      <c r="AN57" s="129">
        <v>494</v>
      </c>
      <c r="AO57" s="129">
        <v>494</v>
      </c>
      <c r="AP57" s="58"/>
      <c r="AQ57" s="58"/>
      <c r="AR57" s="58"/>
      <c r="AU57" s="245"/>
      <c r="AV57" s="1"/>
      <c r="AW57" s="1"/>
    </row>
    <row r="58" spans="3:49" ht="56.4" customHeight="1" thickBot="1" x14ac:dyDescent="0.65">
      <c r="C58" s="376" t="s">
        <v>25</v>
      </c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8"/>
      <c r="AE58" s="170"/>
      <c r="AF58" s="171"/>
      <c r="AG58" s="172"/>
      <c r="AH58" s="172"/>
      <c r="AI58" s="172"/>
      <c r="AJ58" s="172"/>
      <c r="AK58" s="172"/>
      <c r="AL58" s="172"/>
      <c r="AM58" s="97">
        <v>251</v>
      </c>
      <c r="AN58" s="97">
        <v>251</v>
      </c>
      <c r="AO58" s="134">
        <v>251</v>
      </c>
      <c r="AP58" s="58"/>
      <c r="AQ58" s="58"/>
      <c r="AR58" s="58"/>
      <c r="AU58" s="245"/>
      <c r="AV58" s="1"/>
      <c r="AW58" s="1"/>
    </row>
    <row r="59" spans="3:49" ht="49.2" customHeight="1" thickBot="1" x14ac:dyDescent="0.65">
      <c r="C59" s="361" t="s">
        <v>26</v>
      </c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10"/>
      <c r="AE59" s="166"/>
      <c r="AF59" s="167"/>
      <c r="AG59" s="168"/>
      <c r="AH59" s="168"/>
      <c r="AI59" s="168"/>
      <c r="AJ59" s="168"/>
      <c r="AK59" s="168"/>
      <c r="AL59" s="168"/>
      <c r="AM59" s="129">
        <v>511</v>
      </c>
      <c r="AN59" s="129">
        <v>511</v>
      </c>
      <c r="AO59" s="129">
        <v>511</v>
      </c>
      <c r="AP59" s="58"/>
      <c r="AQ59" s="58"/>
      <c r="AR59" s="58"/>
      <c r="AU59" s="245"/>
      <c r="AV59" s="1"/>
      <c r="AW59" s="1"/>
    </row>
    <row r="60" spans="3:49" ht="57.6" customHeight="1" thickBot="1" x14ac:dyDescent="0.65">
      <c r="C60" s="376" t="s">
        <v>86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8"/>
      <c r="AE60" s="261"/>
      <c r="AF60" s="232"/>
      <c r="AG60" s="233"/>
      <c r="AH60" s="233"/>
      <c r="AI60" s="233"/>
      <c r="AJ60" s="233"/>
      <c r="AK60" s="233"/>
      <c r="AL60" s="233"/>
      <c r="AM60" s="134">
        <f>AM62+AM63</f>
        <v>0</v>
      </c>
      <c r="AN60" s="134">
        <f t="shared" ref="AN60:AO60" si="13">AN62+AN63</f>
        <v>1366</v>
      </c>
      <c r="AO60" s="134">
        <f t="shared" si="13"/>
        <v>2836</v>
      </c>
      <c r="AP60" s="61"/>
      <c r="AQ60" s="58"/>
      <c r="AR60" s="58"/>
      <c r="AU60" s="245"/>
      <c r="AV60" s="1"/>
      <c r="AW60" s="1"/>
    </row>
    <row r="61" spans="3:49" ht="28.8" customHeight="1" x14ac:dyDescent="0.6">
      <c r="C61" s="429" t="s">
        <v>1</v>
      </c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236"/>
      <c r="AF61" s="237"/>
      <c r="AG61" s="238"/>
      <c r="AH61" s="238"/>
      <c r="AI61" s="238"/>
      <c r="AJ61" s="238"/>
      <c r="AK61" s="238"/>
      <c r="AL61" s="305"/>
      <c r="AM61" s="262"/>
      <c r="AN61" s="262"/>
      <c r="AO61" s="262"/>
      <c r="AP61" s="61"/>
      <c r="AQ61" s="58"/>
      <c r="AR61" s="58"/>
      <c r="AU61" s="245"/>
      <c r="AV61" s="1"/>
      <c r="AW61" s="1"/>
    </row>
    <row r="62" spans="3:49" ht="48" customHeight="1" x14ac:dyDescent="0.6">
      <c r="C62" s="288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397" t="s">
        <v>85</v>
      </c>
      <c r="AA62" s="398"/>
      <c r="AB62" s="398"/>
      <c r="AC62" s="398"/>
      <c r="AD62" s="399"/>
      <c r="AE62" s="241"/>
      <c r="AF62" s="234"/>
      <c r="AG62" s="235"/>
      <c r="AH62" s="235"/>
      <c r="AI62" s="235"/>
      <c r="AJ62" s="235"/>
      <c r="AK62" s="235"/>
      <c r="AL62" s="306"/>
      <c r="AM62" s="87">
        <v>0</v>
      </c>
      <c r="AN62" s="87">
        <v>0</v>
      </c>
      <c r="AO62" s="87">
        <v>1470</v>
      </c>
      <c r="AP62" s="61"/>
      <c r="AQ62" s="58"/>
      <c r="AR62" s="58"/>
      <c r="AU62" s="245"/>
      <c r="AV62" s="1"/>
      <c r="AW62" s="1"/>
    </row>
    <row r="63" spans="3:49" ht="46.8" customHeight="1" thickBot="1" x14ac:dyDescent="0.65">
      <c r="C63" s="289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400" t="s">
        <v>84</v>
      </c>
      <c r="AA63" s="401"/>
      <c r="AB63" s="401"/>
      <c r="AC63" s="401"/>
      <c r="AD63" s="402"/>
      <c r="AE63" s="242"/>
      <c r="AF63" s="239"/>
      <c r="AG63" s="240"/>
      <c r="AH63" s="240"/>
      <c r="AI63" s="240"/>
      <c r="AJ63" s="240"/>
      <c r="AK63" s="240"/>
      <c r="AL63" s="307"/>
      <c r="AM63" s="191">
        <v>0</v>
      </c>
      <c r="AN63" s="191">
        <v>1366</v>
      </c>
      <c r="AO63" s="191">
        <v>1366</v>
      </c>
      <c r="AP63" s="61"/>
      <c r="AQ63" s="251"/>
      <c r="AR63" s="251"/>
      <c r="AU63" s="245"/>
      <c r="AV63" s="1"/>
      <c r="AW63" s="1"/>
    </row>
    <row r="64" spans="3:49" ht="72" customHeight="1" thickBot="1" x14ac:dyDescent="0.65">
      <c r="C64" s="394" t="s">
        <v>42</v>
      </c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6"/>
      <c r="AE64" s="261"/>
      <c r="AF64" s="173"/>
      <c r="AG64" s="174"/>
      <c r="AH64" s="174"/>
      <c r="AI64" s="174"/>
      <c r="AJ64" s="174"/>
      <c r="AK64" s="174"/>
      <c r="AL64" s="174"/>
      <c r="AM64" s="67">
        <v>36.58</v>
      </c>
      <c r="AN64" s="67">
        <v>36.58</v>
      </c>
      <c r="AO64" s="67">
        <v>36.58</v>
      </c>
      <c r="AP64" s="61"/>
      <c r="AQ64" s="58"/>
      <c r="AR64" s="58"/>
      <c r="AU64" s="245"/>
      <c r="AV64" s="1"/>
      <c r="AW64" s="1"/>
    </row>
    <row r="65" spans="3:49" ht="38.4" customHeight="1" thickBot="1" x14ac:dyDescent="0.65">
      <c r="C65" s="361" t="s">
        <v>43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10"/>
      <c r="AE65" s="261"/>
      <c r="AF65" s="173"/>
      <c r="AG65" s="174"/>
      <c r="AH65" s="174"/>
      <c r="AI65" s="174"/>
      <c r="AJ65" s="174"/>
      <c r="AK65" s="174"/>
      <c r="AL65" s="174"/>
      <c r="AM65" s="67">
        <v>4037</v>
      </c>
      <c r="AN65" s="67">
        <v>0</v>
      </c>
      <c r="AO65" s="129">
        <v>0</v>
      </c>
      <c r="AP65" s="61"/>
      <c r="AQ65" s="58"/>
      <c r="AR65" s="58"/>
      <c r="AU65" s="245"/>
      <c r="AV65" s="1"/>
      <c r="AW65" s="1"/>
    </row>
    <row r="66" spans="3:49" ht="40.799999999999997" customHeight="1" thickBot="1" x14ac:dyDescent="0.35">
      <c r="C66" s="365" t="s">
        <v>44</v>
      </c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7"/>
      <c r="AE66" s="175"/>
      <c r="AF66" s="176" t="e">
        <f>AF67+AF68+#REF!+AF70</f>
        <v>#REF!</v>
      </c>
      <c r="AG66" s="176" t="e">
        <f>AG67+AG68+#REF!+AG70</f>
        <v>#REF!</v>
      </c>
      <c r="AH66" s="176" t="e">
        <f>AH67+AH68+#REF!+AH70</f>
        <v>#REF!</v>
      </c>
      <c r="AI66" s="176" t="e">
        <f>AI67+AI68+#REF!+AI70</f>
        <v>#REF!</v>
      </c>
      <c r="AJ66" s="176" t="e">
        <f>AJ67+AJ68+#REF!+AJ70</f>
        <v>#REF!</v>
      </c>
      <c r="AK66" s="176" t="e">
        <f>AK67+AK68+#REF!+AK70</f>
        <v>#REF!</v>
      </c>
      <c r="AL66" s="177" t="e">
        <f>AL67+AL68+#REF!+AL70</f>
        <v>#REF!</v>
      </c>
      <c r="AM66" s="176">
        <f>AM69+AM71+AM72+AM73+AM74+AM75+AM76+AM77+AM79+AM78+AM80+AM81+AM82+AM83+AM84+AM85+AM86+AM87+AM88+AM89+AM90+AM91+AM92+AM93+AM94+AM95+AM96+AM97+AM98+AM99</f>
        <v>2383058.7799999998</v>
      </c>
      <c r="AN66" s="176">
        <f t="shared" ref="AN66:AO66" si="14">AN69+AN71+AN72+AN73+AN74+AN75+AN76+AN77+AN79+AN78+AN80+AN81+AN82+AN83+AN84+AN85+AN86+AN87+AN88+AN89+AN90+AN91+AN92+AN93+AN94+AN95+AN96+AN97+AN98+AN99</f>
        <v>203916.72</v>
      </c>
      <c r="AO66" s="176">
        <f t="shared" si="14"/>
        <v>428838.83999999997</v>
      </c>
      <c r="AP66" s="55"/>
      <c r="AQ66" s="55"/>
      <c r="AR66" s="55"/>
      <c r="AU66" s="245"/>
      <c r="AV66" s="1"/>
      <c r="AW66" s="1"/>
    </row>
    <row r="67" spans="3:49" ht="58.95" hidden="1" customHeight="1" thickBot="1" x14ac:dyDescent="0.3">
      <c r="C67" s="352" t="s">
        <v>15</v>
      </c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9"/>
      <c r="AE67" s="72"/>
      <c r="AF67" s="129">
        <f>138343-28148.08</f>
        <v>110194.92</v>
      </c>
      <c r="AG67" s="47"/>
      <c r="AH67" s="47"/>
      <c r="AI67" s="47"/>
      <c r="AJ67" s="47"/>
      <c r="AK67" s="47"/>
      <c r="AL67" s="47"/>
      <c r="AM67" s="190"/>
      <c r="AN67" s="190"/>
      <c r="AO67" s="69"/>
      <c r="AP67" s="58"/>
      <c r="AQ67" s="58"/>
      <c r="AR67" s="58"/>
      <c r="AU67" s="245"/>
      <c r="AV67" s="1"/>
      <c r="AW67" s="1"/>
    </row>
    <row r="68" spans="3:49" ht="42" hidden="1" customHeight="1" thickBot="1" x14ac:dyDescent="0.3">
      <c r="C68" s="352" t="s">
        <v>13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7"/>
      <c r="AE68" s="72"/>
      <c r="AF68" s="129">
        <v>2727</v>
      </c>
      <c r="AG68" s="47"/>
      <c r="AH68" s="47"/>
      <c r="AI68" s="47"/>
      <c r="AJ68" s="47"/>
      <c r="AK68" s="47"/>
      <c r="AL68" s="47"/>
      <c r="AM68" s="190"/>
      <c r="AN68" s="190"/>
      <c r="AO68" s="70"/>
      <c r="AP68" s="58"/>
      <c r="AQ68" s="58"/>
      <c r="AR68" s="58"/>
      <c r="AU68" s="245"/>
      <c r="AV68" s="1"/>
      <c r="AW68" s="1"/>
    </row>
    <row r="69" spans="3:49" ht="33.6" customHeight="1" thickBot="1" x14ac:dyDescent="0.3">
      <c r="C69" s="352" t="s">
        <v>59</v>
      </c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7"/>
      <c r="AE69" s="72"/>
      <c r="AF69" s="129"/>
      <c r="AG69" s="47"/>
      <c r="AH69" s="47"/>
      <c r="AI69" s="47"/>
      <c r="AJ69" s="47"/>
      <c r="AK69" s="47"/>
      <c r="AL69" s="47"/>
      <c r="AM69" s="129">
        <v>2744</v>
      </c>
      <c r="AN69" s="129">
        <v>2744</v>
      </c>
      <c r="AO69" s="271">
        <v>2744</v>
      </c>
      <c r="AP69" s="58"/>
      <c r="AQ69" s="58"/>
      <c r="AR69" s="58"/>
      <c r="AU69" s="245"/>
      <c r="AV69" s="1"/>
      <c r="AW69" s="1"/>
    </row>
    <row r="70" spans="3:49" ht="42" hidden="1" customHeight="1" thickBot="1" x14ac:dyDescent="0.3">
      <c r="C70" s="352" t="s">
        <v>14</v>
      </c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7"/>
      <c r="AE70" s="72"/>
      <c r="AF70" s="129">
        <v>806</v>
      </c>
      <c r="AG70" s="47"/>
      <c r="AH70" s="47"/>
      <c r="AI70" s="47"/>
      <c r="AJ70" s="47"/>
      <c r="AK70" s="47"/>
      <c r="AL70" s="47"/>
      <c r="AM70" s="134"/>
      <c r="AN70" s="134"/>
      <c r="AO70" s="71"/>
      <c r="AP70" s="58"/>
      <c r="AQ70" s="58"/>
      <c r="AR70" s="58"/>
      <c r="AU70" s="245"/>
      <c r="AV70" s="1"/>
      <c r="AW70" s="1"/>
    </row>
    <row r="71" spans="3:49" ht="38.4" customHeight="1" thickBot="1" x14ac:dyDescent="0.3">
      <c r="C71" s="352" t="s">
        <v>60</v>
      </c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7"/>
      <c r="AE71" s="72"/>
      <c r="AF71" s="129"/>
      <c r="AG71" s="47"/>
      <c r="AH71" s="47"/>
      <c r="AI71" s="47"/>
      <c r="AJ71" s="47"/>
      <c r="AK71" s="47"/>
      <c r="AL71" s="47"/>
      <c r="AM71" s="129">
        <v>0</v>
      </c>
      <c r="AN71" s="129">
        <v>7699.43</v>
      </c>
      <c r="AO71" s="129">
        <v>190000</v>
      </c>
      <c r="AP71" s="58"/>
      <c r="AQ71" s="58"/>
      <c r="AR71" s="58"/>
      <c r="AU71" s="245"/>
      <c r="AV71" s="1"/>
      <c r="AW71" s="1"/>
    </row>
    <row r="72" spans="3:49" ht="38.4" customHeight="1" thickBot="1" x14ac:dyDescent="0.3">
      <c r="C72" s="358" t="s">
        <v>61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60"/>
      <c r="AE72" s="72"/>
      <c r="AF72" s="47"/>
      <c r="AG72" s="47"/>
      <c r="AH72" s="47"/>
      <c r="AI72" s="47"/>
      <c r="AJ72" s="47"/>
      <c r="AK72" s="47"/>
      <c r="AL72" s="47"/>
      <c r="AM72" s="134">
        <v>5700</v>
      </c>
      <c r="AN72" s="134">
        <v>0</v>
      </c>
      <c r="AO72" s="272">
        <v>0</v>
      </c>
      <c r="AP72" s="75"/>
      <c r="AQ72" s="58"/>
      <c r="AR72" s="79"/>
      <c r="AU72" s="245"/>
      <c r="AV72" s="1"/>
      <c r="AW72" s="1"/>
    </row>
    <row r="73" spans="3:49" ht="36" customHeight="1" thickBot="1" x14ac:dyDescent="0.3">
      <c r="C73" s="352" t="s">
        <v>62</v>
      </c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7"/>
      <c r="AE73" s="52"/>
      <c r="AF73" s="53"/>
      <c r="AG73" s="53"/>
      <c r="AH73" s="53"/>
      <c r="AI73" s="53"/>
      <c r="AJ73" s="53"/>
      <c r="AK73" s="53"/>
      <c r="AL73" s="53"/>
      <c r="AM73" s="129">
        <v>4090.13</v>
      </c>
      <c r="AN73" s="129">
        <v>4090.13</v>
      </c>
      <c r="AO73" s="129">
        <v>4884.33</v>
      </c>
      <c r="AP73" s="62"/>
      <c r="AQ73" s="58"/>
      <c r="AR73" s="58"/>
      <c r="AU73" s="245"/>
      <c r="AV73" s="1"/>
      <c r="AW73" s="1"/>
    </row>
    <row r="74" spans="3:49" ht="49.2" customHeight="1" thickBot="1" x14ac:dyDescent="0.3">
      <c r="C74" s="352" t="s">
        <v>57</v>
      </c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7"/>
      <c r="AE74" s="52"/>
      <c r="AF74" s="53"/>
      <c r="AG74" s="53"/>
      <c r="AH74" s="53"/>
      <c r="AI74" s="53"/>
      <c r="AJ74" s="53"/>
      <c r="AK74" s="53"/>
      <c r="AL74" s="53"/>
      <c r="AM74" s="129">
        <v>0</v>
      </c>
      <c r="AN74" s="129">
        <v>0</v>
      </c>
      <c r="AO74" s="129">
        <v>2782.36</v>
      </c>
      <c r="AP74" s="58"/>
      <c r="AQ74" s="58"/>
      <c r="AR74" s="58"/>
      <c r="AU74" s="245"/>
      <c r="AV74" s="1"/>
      <c r="AW74" s="1"/>
    </row>
    <row r="75" spans="3:49" ht="37.200000000000003" customHeight="1" thickBot="1" x14ac:dyDescent="0.3">
      <c r="C75" s="352" t="s">
        <v>63</v>
      </c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52"/>
      <c r="AF75" s="53"/>
      <c r="AG75" s="53"/>
      <c r="AH75" s="53"/>
      <c r="AI75" s="53"/>
      <c r="AJ75" s="53"/>
      <c r="AK75" s="53"/>
      <c r="AL75" s="53"/>
      <c r="AM75" s="129">
        <f>420-420</f>
        <v>0</v>
      </c>
      <c r="AN75" s="129">
        <v>311</v>
      </c>
      <c r="AO75" s="67">
        <v>0</v>
      </c>
      <c r="AP75" s="252"/>
      <c r="AQ75" s="58"/>
      <c r="AR75" s="58"/>
      <c r="AU75" s="245"/>
      <c r="AV75" s="1"/>
      <c r="AW75" s="1"/>
    </row>
    <row r="76" spans="3:49" ht="37.200000000000003" customHeight="1" thickBot="1" x14ac:dyDescent="0.3">
      <c r="C76" s="352" t="s">
        <v>64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52"/>
      <c r="AF76" s="53"/>
      <c r="AG76" s="53"/>
      <c r="AH76" s="53"/>
      <c r="AI76" s="53"/>
      <c r="AJ76" s="53"/>
      <c r="AK76" s="53"/>
      <c r="AL76" s="53"/>
      <c r="AM76" s="129">
        <f>14417-4315.3</f>
        <v>10101.700000000001</v>
      </c>
      <c r="AN76" s="129">
        <v>6493</v>
      </c>
      <c r="AO76" s="273">
        <v>6452</v>
      </c>
      <c r="AP76" s="251"/>
      <c r="AQ76" s="63"/>
      <c r="AR76" s="58"/>
      <c r="AU76" s="245"/>
      <c r="AV76" s="1"/>
      <c r="AW76" s="1"/>
    </row>
    <row r="77" spans="3:49" ht="50.4" customHeight="1" thickBot="1" x14ac:dyDescent="0.3">
      <c r="C77" s="352" t="s">
        <v>65</v>
      </c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7"/>
      <c r="AE77" s="52"/>
      <c r="AF77" s="53"/>
      <c r="AG77" s="53"/>
      <c r="AH77" s="53"/>
      <c r="AI77" s="53"/>
      <c r="AJ77" s="53"/>
      <c r="AK77" s="53"/>
      <c r="AL77" s="53"/>
      <c r="AM77" s="129">
        <f>27651+556</f>
        <v>28207</v>
      </c>
      <c r="AN77" s="129">
        <f>27155-2</f>
        <v>27153</v>
      </c>
      <c r="AO77" s="129">
        <f>27975-59</f>
        <v>27916</v>
      </c>
      <c r="AP77" s="251"/>
      <c r="AQ77" s="279"/>
      <c r="AR77" s="251"/>
      <c r="AU77" s="245"/>
      <c r="AV77" s="1"/>
      <c r="AW77" s="1"/>
    </row>
    <row r="78" spans="3:49" ht="50.4" customHeight="1" thickBot="1" x14ac:dyDescent="0.3">
      <c r="C78" s="352" t="s">
        <v>66</v>
      </c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  <c r="AE78" s="52"/>
      <c r="AF78" s="53"/>
      <c r="AG78" s="53"/>
      <c r="AH78" s="53"/>
      <c r="AI78" s="53"/>
      <c r="AJ78" s="53"/>
      <c r="AK78" s="53"/>
      <c r="AL78" s="53"/>
      <c r="AM78" s="129">
        <v>15162</v>
      </c>
      <c r="AN78" s="129">
        <v>15162</v>
      </c>
      <c r="AO78" s="129">
        <v>15162</v>
      </c>
      <c r="AP78" s="58"/>
      <c r="AQ78" s="58"/>
      <c r="AR78" s="58"/>
      <c r="AU78" s="245"/>
      <c r="AV78" s="1"/>
      <c r="AW78" s="1"/>
    </row>
    <row r="79" spans="3:49" ht="36" customHeight="1" thickBot="1" x14ac:dyDescent="0.3">
      <c r="C79" s="413" t="s">
        <v>67</v>
      </c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5"/>
      <c r="AE79" s="52"/>
      <c r="AF79" s="53"/>
      <c r="AG79" s="53"/>
      <c r="AH79" s="53"/>
      <c r="AI79" s="53"/>
      <c r="AJ79" s="53"/>
      <c r="AK79" s="53"/>
      <c r="AL79" s="53"/>
      <c r="AM79" s="129">
        <f>644883.62+1359937.48</f>
        <v>2004821.1</v>
      </c>
      <c r="AN79" s="129">
        <v>0</v>
      </c>
      <c r="AO79" s="129">
        <v>0</v>
      </c>
      <c r="AP79" s="253"/>
      <c r="AQ79" s="280"/>
      <c r="AR79" s="58"/>
      <c r="AU79" s="245"/>
      <c r="AV79" s="1"/>
      <c r="AW79" s="1"/>
    </row>
    <row r="80" spans="3:49" ht="54" customHeight="1" thickBot="1" x14ac:dyDescent="0.3">
      <c r="C80" s="370" t="s">
        <v>68</v>
      </c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7"/>
      <c r="AE80" s="45"/>
      <c r="AF80" s="46"/>
      <c r="AG80" s="46"/>
      <c r="AH80" s="46"/>
      <c r="AI80" s="46"/>
      <c r="AJ80" s="46"/>
      <c r="AK80" s="46"/>
      <c r="AL80" s="46"/>
      <c r="AM80" s="67">
        <v>15398.35</v>
      </c>
      <c r="AN80" s="67">
        <v>0</v>
      </c>
      <c r="AO80" s="274">
        <v>0</v>
      </c>
      <c r="AP80" s="257"/>
      <c r="AQ80" s="257"/>
      <c r="AR80" s="58"/>
      <c r="AU80" s="245"/>
      <c r="AV80" s="1"/>
      <c r="AW80" s="1"/>
    </row>
    <row r="81" spans="3:49" ht="75.599999999999994" customHeight="1" thickBot="1" x14ac:dyDescent="0.3">
      <c r="C81" s="370" t="s">
        <v>69</v>
      </c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7"/>
      <c r="AE81" s="45"/>
      <c r="AF81" s="46"/>
      <c r="AG81" s="46"/>
      <c r="AH81" s="46"/>
      <c r="AI81" s="46"/>
      <c r="AJ81" s="46"/>
      <c r="AK81" s="46"/>
      <c r="AL81" s="46"/>
      <c r="AM81" s="67">
        <f>384.5-74.1</f>
        <v>310.39999999999998</v>
      </c>
      <c r="AN81" s="67">
        <v>0</v>
      </c>
      <c r="AO81" s="274">
        <v>0</v>
      </c>
      <c r="AP81" s="252"/>
      <c r="AQ81" s="58"/>
      <c r="AR81" s="58"/>
      <c r="AU81" s="245"/>
      <c r="AV81" s="1"/>
      <c r="AW81" s="1"/>
    </row>
    <row r="82" spans="3:49" ht="37.200000000000003" customHeight="1" thickBot="1" x14ac:dyDescent="0.35">
      <c r="C82" s="370" t="s">
        <v>70</v>
      </c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7"/>
      <c r="AE82" s="52"/>
      <c r="AF82" s="53"/>
      <c r="AG82" s="53"/>
      <c r="AH82" s="53"/>
      <c r="AI82" s="53"/>
      <c r="AJ82" s="53"/>
      <c r="AK82" s="53"/>
      <c r="AL82" s="53"/>
      <c r="AM82" s="129">
        <v>1590</v>
      </c>
      <c r="AN82" s="129">
        <v>0</v>
      </c>
      <c r="AO82" s="169">
        <v>0</v>
      </c>
      <c r="AP82" s="75"/>
      <c r="AQ82" s="77"/>
      <c r="AR82" s="78"/>
      <c r="AT82" s="281"/>
      <c r="AU82" s="282"/>
      <c r="AV82" s="281"/>
      <c r="AW82" s="281"/>
    </row>
    <row r="83" spans="3:49" ht="37.200000000000003" customHeight="1" thickBot="1" x14ac:dyDescent="0.3">
      <c r="C83" s="370" t="s">
        <v>71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2"/>
      <c r="AE83" s="45"/>
      <c r="AF83" s="46"/>
      <c r="AG83" s="46"/>
      <c r="AH83" s="46"/>
      <c r="AI83" s="46"/>
      <c r="AJ83" s="46"/>
      <c r="AK83" s="46"/>
      <c r="AL83" s="46"/>
      <c r="AM83" s="67">
        <v>10800</v>
      </c>
      <c r="AN83" s="67">
        <v>750</v>
      </c>
      <c r="AO83" s="274">
        <v>0</v>
      </c>
      <c r="AP83" s="75"/>
      <c r="AQ83" s="58"/>
      <c r="AR83" s="58"/>
      <c r="AU83" s="245"/>
      <c r="AV83" s="1"/>
      <c r="AW83" s="1"/>
    </row>
    <row r="84" spans="3:49" ht="36" customHeight="1" thickBot="1" x14ac:dyDescent="0.3">
      <c r="C84" s="370" t="s">
        <v>72</v>
      </c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2"/>
      <c r="AE84" s="45"/>
      <c r="AF84" s="46"/>
      <c r="AG84" s="46"/>
      <c r="AH84" s="46"/>
      <c r="AI84" s="46"/>
      <c r="AJ84" s="46"/>
      <c r="AK84" s="46"/>
      <c r="AL84" s="46"/>
      <c r="AM84" s="67">
        <v>7665.75</v>
      </c>
      <c r="AN84" s="67">
        <v>0</v>
      </c>
      <c r="AO84" s="169">
        <v>0</v>
      </c>
      <c r="AP84" s="64"/>
      <c r="AQ84" s="65"/>
      <c r="AR84" s="65"/>
      <c r="AU84" s="245"/>
      <c r="AV84" s="1"/>
      <c r="AW84" s="1"/>
    </row>
    <row r="85" spans="3:49" ht="37.200000000000003" customHeight="1" thickBot="1" x14ac:dyDescent="0.3">
      <c r="C85" s="370" t="s">
        <v>73</v>
      </c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2"/>
      <c r="AE85" s="52"/>
      <c r="AF85" s="53"/>
      <c r="AG85" s="53"/>
      <c r="AH85" s="53"/>
      <c r="AI85" s="53"/>
      <c r="AJ85" s="53"/>
      <c r="AK85" s="53"/>
      <c r="AL85" s="53"/>
      <c r="AM85" s="129">
        <v>5349.38</v>
      </c>
      <c r="AN85" s="129">
        <v>20485.61</v>
      </c>
      <c r="AO85" s="169">
        <v>0</v>
      </c>
      <c r="AP85" s="64"/>
      <c r="AQ85" s="64"/>
      <c r="AR85" s="64"/>
      <c r="AU85" s="245"/>
      <c r="AV85" s="1"/>
      <c r="AW85" s="1"/>
    </row>
    <row r="86" spans="3:49" ht="70.8" customHeight="1" thickBot="1" x14ac:dyDescent="0.3">
      <c r="C86" s="370" t="s">
        <v>74</v>
      </c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2"/>
      <c r="AE86" s="52"/>
      <c r="AF86" s="53"/>
      <c r="AG86" s="53"/>
      <c r="AH86" s="53"/>
      <c r="AI86" s="53"/>
      <c r="AJ86" s="53"/>
      <c r="AK86" s="53"/>
      <c r="AL86" s="53"/>
      <c r="AM86" s="129">
        <v>244</v>
      </c>
      <c r="AN86" s="129">
        <v>244</v>
      </c>
      <c r="AO86" s="169">
        <v>244</v>
      </c>
      <c r="AP86" s="257"/>
      <c r="AQ86" s="64"/>
      <c r="AR86" s="64"/>
      <c r="AU86" s="245"/>
      <c r="AV86" s="1"/>
      <c r="AW86" s="1"/>
    </row>
    <row r="87" spans="3:49" ht="74.400000000000006" customHeight="1" thickBot="1" x14ac:dyDescent="0.3">
      <c r="C87" s="410" t="s">
        <v>75</v>
      </c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2"/>
      <c r="AE87" s="4"/>
      <c r="AF87" s="14"/>
      <c r="AG87" s="4"/>
      <c r="AH87" s="4"/>
      <c r="AI87" s="4"/>
      <c r="AJ87" s="4"/>
      <c r="AK87" s="4"/>
      <c r="AL87" s="4"/>
      <c r="AM87" s="290">
        <f>337.5+67.5</f>
        <v>405</v>
      </c>
      <c r="AN87" s="134">
        <v>0</v>
      </c>
      <c r="AO87" s="291">
        <v>0</v>
      </c>
      <c r="AP87" s="251"/>
      <c r="AQ87" s="64"/>
      <c r="AR87" s="64"/>
      <c r="AU87" s="245"/>
      <c r="AV87" s="1"/>
      <c r="AW87" s="1"/>
    </row>
    <row r="88" spans="3:49" ht="39.6" customHeight="1" thickBot="1" x14ac:dyDescent="0.3">
      <c r="C88" s="308" t="s">
        <v>56</v>
      </c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10"/>
      <c r="AE88" s="293"/>
      <c r="AF88" s="294"/>
      <c r="AG88" s="293"/>
      <c r="AH88" s="293"/>
      <c r="AI88" s="293"/>
      <c r="AJ88" s="293"/>
      <c r="AK88" s="293"/>
      <c r="AL88" s="293"/>
      <c r="AM88" s="275">
        <v>0</v>
      </c>
      <c r="AN88" s="129">
        <v>0</v>
      </c>
      <c r="AO88" s="129">
        <v>157197.84</v>
      </c>
      <c r="AP88" s="57"/>
      <c r="AQ88" s="64"/>
      <c r="AR88" s="64"/>
      <c r="AU88" s="245"/>
      <c r="AV88" s="1"/>
      <c r="AW88" s="1"/>
    </row>
    <row r="89" spans="3:49" ht="50.4" customHeight="1" thickBot="1" x14ac:dyDescent="0.3">
      <c r="C89" s="308" t="s">
        <v>47</v>
      </c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10"/>
      <c r="AE89" s="293"/>
      <c r="AF89" s="294"/>
      <c r="AG89" s="293"/>
      <c r="AH89" s="293"/>
      <c r="AI89" s="293"/>
      <c r="AJ89" s="293"/>
      <c r="AK89" s="293"/>
      <c r="AL89" s="293"/>
      <c r="AM89" s="275">
        <v>2750</v>
      </c>
      <c r="AN89" s="129">
        <v>0</v>
      </c>
      <c r="AO89" s="169">
        <v>0</v>
      </c>
      <c r="AP89" s="57"/>
      <c r="AQ89" s="64"/>
      <c r="AR89" s="64"/>
      <c r="AU89" s="245"/>
      <c r="AV89" s="1"/>
      <c r="AW89" s="1"/>
    </row>
    <row r="90" spans="3:49" ht="39.6" customHeight="1" thickBot="1" x14ac:dyDescent="0.3">
      <c r="C90" s="423" t="s">
        <v>48</v>
      </c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395"/>
      <c r="AC90" s="395"/>
      <c r="AD90" s="396"/>
      <c r="AE90" s="4"/>
      <c r="AF90" s="14"/>
      <c r="AG90" s="4"/>
      <c r="AH90" s="4"/>
      <c r="AI90" s="4"/>
      <c r="AJ90" s="4"/>
      <c r="AK90" s="4"/>
      <c r="AL90" s="4"/>
      <c r="AM90" s="292">
        <v>325.07</v>
      </c>
      <c r="AN90" s="67">
        <v>340.55</v>
      </c>
      <c r="AO90" s="274">
        <v>343.37</v>
      </c>
      <c r="AP90" s="57"/>
      <c r="AQ90" s="64"/>
      <c r="AR90" s="64"/>
      <c r="AU90" s="245"/>
      <c r="AV90" s="1"/>
      <c r="AW90" s="1"/>
    </row>
    <row r="91" spans="3:49" ht="39.6" customHeight="1" thickBot="1" x14ac:dyDescent="0.3">
      <c r="C91" s="308" t="s">
        <v>49</v>
      </c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10"/>
      <c r="AE91" s="4"/>
      <c r="AF91" s="14"/>
      <c r="AG91" s="4"/>
      <c r="AH91" s="4"/>
      <c r="AI91" s="4"/>
      <c r="AJ91" s="4"/>
      <c r="AK91" s="4"/>
      <c r="AL91" s="4"/>
      <c r="AM91" s="275">
        <v>78560</v>
      </c>
      <c r="AN91" s="67">
        <v>26704</v>
      </c>
      <c r="AO91" s="169">
        <v>0</v>
      </c>
      <c r="AP91" s="57"/>
      <c r="AQ91" s="64"/>
      <c r="AR91" s="64"/>
      <c r="AU91" s="245"/>
      <c r="AV91" s="1"/>
      <c r="AW91" s="1"/>
    </row>
    <row r="92" spans="3:49" ht="39.6" customHeight="1" thickBot="1" x14ac:dyDescent="0.3">
      <c r="C92" s="308" t="s">
        <v>50</v>
      </c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10"/>
      <c r="AE92" s="4"/>
      <c r="AF92" s="14"/>
      <c r="AG92" s="4"/>
      <c r="AH92" s="4"/>
      <c r="AI92" s="4"/>
      <c r="AJ92" s="4"/>
      <c r="AK92" s="4"/>
      <c r="AL92" s="4"/>
      <c r="AM92" s="275">
        <v>35112</v>
      </c>
      <c r="AN92" s="67">
        <v>0</v>
      </c>
      <c r="AO92" s="169">
        <v>0</v>
      </c>
      <c r="AR92" s="192"/>
      <c r="AS92" s="283"/>
      <c r="AU92" s="245"/>
      <c r="AV92" s="1"/>
      <c r="AW92" s="1"/>
    </row>
    <row r="93" spans="3:49" ht="39.6" customHeight="1" thickBot="1" x14ac:dyDescent="0.3">
      <c r="C93" s="308" t="s">
        <v>51</v>
      </c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10"/>
      <c r="AE93" s="4"/>
      <c r="AF93" s="14"/>
      <c r="AG93" s="4"/>
      <c r="AH93" s="4"/>
      <c r="AI93" s="4"/>
      <c r="AJ93" s="4"/>
      <c r="AK93" s="4"/>
      <c r="AL93" s="4"/>
      <c r="AM93" s="275">
        <v>0</v>
      </c>
      <c r="AN93" s="67">
        <v>77979</v>
      </c>
      <c r="AO93" s="169">
        <v>0</v>
      </c>
      <c r="AP93" s="57"/>
      <c r="AQ93" s="64"/>
      <c r="AR93" s="64"/>
      <c r="AU93" s="245"/>
      <c r="AV93" s="1"/>
      <c r="AW93" s="1"/>
    </row>
    <row r="94" spans="3:49" ht="39.6" customHeight="1" thickBot="1" x14ac:dyDescent="0.3">
      <c r="C94" s="308" t="s">
        <v>52</v>
      </c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10"/>
      <c r="AE94" s="4"/>
      <c r="AF94" s="14"/>
      <c r="AG94" s="4"/>
      <c r="AH94" s="4"/>
      <c r="AI94" s="4"/>
      <c r="AJ94" s="4"/>
      <c r="AK94" s="4"/>
      <c r="AL94" s="4"/>
      <c r="AM94" s="275">
        <v>0</v>
      </c>
      <c r="AN94" s="67">
        <v>13761</v>
      </c>
      <c r="AO94" s="169">
        <v>0</v>
      </c>
      <c r="AP94" s="57"/>
      <c r="AQ94" s="64"/>
      <c r="AR94" s="64"/>
      <c r="AU94" s="245"/>
      <c r="AV94" s="1"/>
      <c r="AW94" s="1"/>
    </row>
    <row r="95" spans="3:49" ht="54" customHeight="1" thickBot="1" x14ac:dyDescent="0.3">
      <c r="C95" s="308" t="s">
        <v>53</v>
      </c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10"/>
      <c r="AE95" s="4"/>
      <c r="AF95" s="14"/>
      <c r="AG95" s="4"/>
      <c r="AH95" s="4"/>
      <c r="AI95" s="4"/>
      <c r="AJ95" s="4"/>
      <c r="AK95" s="4"/>
      <c r="AL95" s="4"/>
      <c r="AM95" s="275">
        <v>0</v>
      </c>
      <c r="AN95" s="67">
        <v>0</v>
      </c>
      <c r="AO95" s="129">
        <v>8816.7099999999991</v>
      </c>
      <c r="AP95" s="57"/>
      <c r="AQ95" s="64"/>
      <c r="AR95" s="64"/>
      <c r="AU95" s="245"/>
      <c r="AV95" s="1"/>
      <c r="AW95" s="1"/>
    </row>
    <row r="96" spans="3:49" ht="56.4" customHeight="1" thickBot="1" x14ac:dyDescent="0.3">
      <c r="C96" s="308" t="s">
        <v>54</v>
      </c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10"/>
      <c r="AE96" s="4"/>
      <c r="AF96" s="14"/>
      <c r="AG96" s="4"/>
      <c r="AH96" s="4"/>
      <c r="AI96" s="4"/>
      <c r="AJ96" s="4"/>
      <c r="AK96" s="4"/>
      <c r="AL96" s="4"/>
      <c r="AM96" s="275">
        <v>0</v>
      </c>
      <c r="AN96" s="67">
        <v>0</v>
      </c>
      <c r="AO96" s="129">
        <v>10500</v>
      </c>
      <c r="AP96" s="57"/>
      <c r="AQ96" s="64"/>
      <c r="AR96" s="64"/>
      <c r="AU96" s="245"/>
      <c r="AV96" s="1"/>
      <c r="AW96" s="1"/>
    </row>
    <row r="97" spans="3:49" ht="74.400000000000006" customHeight="1" thickBot="1" x14ac:dyDescent="0.3">
      <c r="C97" s="308" t="s">
        <v>55</v>
      </c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10"/>
      <c r="AE97" s="4"/>
      <c r="AF97" s="14"/>
      <c r="AG97" s="4"/>
      <c r="AH97" s="4"/>
      <c r="AI97" s="4"/>
      <c r="AJ97" s="4"/>
      <c r="AK97" s="4"/>
      <c r="AL97" s="4"/>
      <c r="AM97" s="275">
        <v>0</v>
      </c>
      <c r="AN97" s="67">
        <v>0</v>
      </c>
      <c r="AO97" s="169">
        <v>204</v>
      </c>
      <c r="AP97" s="57"/>
      <c r="AQ97" s="64"/>
      <c r="AR97" s="64"/>
      <c r="AU97" s="245"/>
      <c r="AV97" s="1"/>
      <c r="AW97" s="1"/>
    </row>
    <row r="98" spans="3:49" ht="37.200000000000003" customHeight="1" thickBot="1" x14ac:dyDescent="0.3">
      <c r="C98" s="308" t="s">
        <v>58</v>
      </c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10"/>
      <c r="AE98" s="4"/>
      <c r="AF98" s="14"/>
      <c r="AG98" s="4"/>
      <c r="AH98" s="4"/>
      <c r="AI98" s="4"/>
      <c r="AJ98" s="4"/>
      <c r="AK98" s="4"/>
      <c r="AL98" s="4"/>
      <c r="AM98" s="275">
        <v>0</v>
      </c>
      <c r="AN98" s="67">
        <v>0</v>
      </c>
      <c r="AO98" s="129">
        <v>1592.23</v>
      </c>
      <c r="AP98" s="57"/>
      <c r="AQ98" s="64"/>
      <c r="AR98" s="64"/>
      <c r="AU98" s="245"/>
      <c r="AV98" s="1"/>
      <c r="AW98" s="1"/>
    </row>
    <row r="99" spans="3:49" ht="37.200000000000003" customHeight="1" thickBot="1" x14ac:dyDescent="0.3">
      <c r="C99" s="308" t="s">
        <v>80</v>
      </c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10"/>
      <c r="AE99" s="4"/>
      <c r="AF99" s="14"/>
      <c r="AG99" s="4"/>
      <c r="AH99" s="4"/>
      <c r="AI99" s="4"/>
      <c r="AJ99" s="4"/>
      <c r="AK99" s="4"/>
      <c r="AL99" s="4"/>
      <c r="AM99" s="275">
        <v>153722.9</v>
      </c>
      <c r="AN99" s="67">
        <v>0</v>
      </c>
      <c r="AO99" s="169">
        <v>0</v>
      </c>
      <c r="AP99" s="251"/>
      <c r="AR99" s="64"/>
      <c r="AS99" s="283"/>
      <c r="AU99" s="245"/>
      <c r="AV99" s="1"/>
      <c r="AW99" s="1"/>
    </row>
    <row r="100" spans="3:49" ht="56.4" customHeight="1" thickBot="1" x14ac:dyDescent="0.3">
      <c r="C100" s="379" t="s">
        <v>45</v>
      </c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1"/>
      <c r="AE100" s="4"/>
      <c r="AF100" s="14"/>
      <c r="AG100" s="4"/>
      <c r="AH100" s="4"/>
      <c r="AI100" s="4"/>
      <c r="AJ100" s="4"/>
      <c r="AK100" s="4"/>
      <c r="AL100" s="4"/>
      <c r="AM100" s="182">
        <f>AM101</f>
        <v>0</v>
      </c>
      <c r="AN100" s="182">
        <f>AN101</f>
        <v>25000</v>
      </c>
      <c r="AO100" s="182">
        <f t="shared" ref="AO100" si="15">AO101</f>
        <v>0</v>
      </c>
      <c r="AP100" s="57"/>
      <c r="AQ100" s="64"/>
      <c r="AR100" s="64"/>
      <c r="AU100" s="245"/>
      <c r="AV100" s="1"/>
      <c r="AW100" s="1"/>
    </row>
    <row r="101" spans="3:49" ht="52.8" customHeight="1" thickBot="1" x14ac:dyDescent="0.3">
      <c r="C101" s="311" t="s">
        <v>46</v>
      </c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3"/>
      <c r="AE101" s="72"/>
      <c r="AF101" s="183"/>
      <c r="AG101" s="72"/>
      <c r="AH101" s="72"/>
      <c r="AI101" s="72"/>
      <c r="AJ101" s="72"/>
      <c r="AK101" s="72"/>
      <c r="AL101" s="72"/>
      <c r="AM101" s="169">
        <v>0</v>
      </c>
      <c r="AN101" s="129">
        <v>25000</v>
      </c>
      <c r="AO101" s="169">
        <v>0</v>
      </c>
      <c r="AP101" s="251"/>
      <c r="AQ101" s="252"/>
      <c r="AR101" s="64"/>
      <c r="AU101" s="245"/>
      <c r="AV101" s="1"/>
      <c r="AW101" s="1"/>
    </row>
    <row r="102" spans="3:49" ht="52.8" customHeight="1" thickBot="1" x14ac:dyDescent="0.45">
      <c r="C102" s="362" t="s">
        <v>76</v>
      </c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4"/>
      <c r="AE102" s="48"/>
      <c r="AF102" s="49" t="e">
        <f t="shared" ref="AF102:AL102" si="16">AF7+AF66</f>
        <v>#REF!</v>
      </c>
      <c r="AG102" s="50" t="e">
        <f t="shared" si="16"/>
        <v>#REF!</v>
      </c>
      <c r="AH102" s="49" t="e">
        <f t="shared" si="16"/>
        <v>#REF!</v>
      </c>
      <c r="AI102" s="49" t="e">
        <f t="shared" si="16"/>
        <v>#REF!</v>
      </c>
      <c r="AJ102" s="49" t="e">
        <f t="shared" si="16"/>
        <v>#REF!</v>
      </c>
      <c r="AK102" s="49" t="e">
        <f t="shared" si="16"/>
        <v>#REF!</v>
      </c>
      <c r="AL102" s="51" t="e">
        <f t="shared" si="16"/>
        <v>#REF!</v>
      </c>
      <c r="AM102" s="184">
        <f>AM7+AM66+AM100</f>
        <v>3130647.36</v>
      </c>
      <c r="AN102" s="184">
        <f>AN7+AN66+AN100</f>
        <v>962892.29999999993</v>
      </c>
      <c r="AO102" s="184">
        <f>AO7+AO66+AO100</f>
        <v>1173114.42</v>
      </c>
      <c r="AP102" s="284"/>
      <c r="AQ102" s="284"/>
      <c r="AR102" s="284"/>
      <c r="AU102" s="245"/>
      <c r="AV102" s="1"/>
      <c r="AW102" s="1"/>
    </row>
    <row r="103" spans="3:49" ht="81.599999999999994" customHeight="1" x14ac:dyDescent="0.25">
      <c r="AN103" s="42"/>
      <c r="AR103" s="250"/>
      <c r="AS103" s="285"/>
      <c r="AT103" s="286"/>
      <c r="AU103" s="286"/>
      <c r="AV103" s="1"/>
      <c r="AW103" s="1"/>
    </row>
    <row r="104" spans="3:49" ht="61.5" customHeight="1" x14ac:dyDescent="0.6"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13"/>
      <c r="AM104" s="43"/>
      <c r="AR104" s="250"/>
      <c r="AU104" s="245"/>
      <c r="AV104" s="1"/>
      <c r="AW104" s="1"/>
    </row>
    <row r="105" spans="3:49" ht="138.75" customHeight="1" x14ac:dyDescent="0.25">
      <c r="C105" s="373" t="s">
        <v>12</v>
      </c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  <c r="AA105" s="351"/>
      <c r="AB105" s="351"/>
      <c r="AC105" s="351"/>
      <c r="AD105" s="351"/>
      <c r="AE105" s="5"/>
      <c r="AF105" s="15"/>
      <c r="AR105" s="256"/>
      <c r="AU105" s="245"/>
      <c r="AV105" s="1"/>
      <c r="AW105" s="1"/>
    </row>
    <row r="106" spans="3:49" ht="73.5" customHeight="1" x14ac:dyDescent="0.6">
      <c r="C106" s="374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5"/>
      <c r="AE106" s="5"/>
      <c r="AF106" s="16"/>
    </row>
    <row r="107" spans="3:49" ht="208.5" customHeight="1" x14ac:dyDescent="0.6">
      <c r="C107" s="350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6"/>
      <c r="AF107" s="12"/>
    </row>
    <row r="108" spans="3:49" ht="84" customHeight="1" x14ac:dyDescent="0.6"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6"/>
      <c r="AF108" s="12"/>
    </row>
    <row r="109" spans="3:49" ht="108.75" customHeight="1" x14ac:dyDescent="0.25">
      <c r="C109" s="388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4"/>
      <c r="AF109" s="15"/>
    </row>
    <row r="110" spans="3:49" ht="151.5" hidden="1" customHeight="1" x14ac:dyDescent="0.6">
      <c r="C110" s="374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4"/>
      <c r="AF110" s="14"/>
    </row>
    <row r="111" spans="3:49" ht="46.5" hidden="1" customHeight="1" x14ac:dyDescent="0.25">
      <c r="C111" s="386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10"/>
      <c r="AF111" s="12"/>
    </row>
    <row r="112" spans="3:49" ht="121.5" hidden="1" customHeigh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</row>
    <row r="113" spans="3:32" ht="119.25" hidden="1" customHeight="1" thickBot="1" x14ac:dyDescent="0.3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4"/>
    </row>
    <row r="114" spans="3:32" ht="193.5" customHeigh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4"/>
    </row>
    <row r="115" spans="3:32" ht="53.25" customHeight="1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4"/>
    </row>
    <row r="116" spans="3:32" ht="126.75" customHeight="1" x14ac:dyDescent="0.7">
      <c r="C116" s="384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5"/>
      <c r="U116" s="385"/>
      <c r="V116" s="385"/>
      <c r="W116" s="385"/>
      <c r="X116" s="385"/>
      <c r="Y116" s="385"/>
      <c r="Z116" s="385"/>
      <c r="AA116" s="385"/>
      <c r="AB116" s="385"/>
      <c r="AC116" s="385"/>
      <c r="AD116" s="385"/>
      <c r="AE116" s="7"/>
      <c r="AF116" s="11"/>
    </row>
    <row r="117" spans="3:32" ht="68.25" customHeight="1" x14ac:dyDescent="0.6">
      <c r="C117" s="390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4"/>
      <c r="AF117" s="17"/>
    </row>
    <row r="118" spans="3:32" ht="80.25" customHeight="1" x14ac:dyDescent="0.6">
      <c r="C118" s="382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49"/>
      <c r="AE118" s="4"/>
      <c r="AF118" s="15"/>
    </row>
    <row r="119" spans="3:32" ht="158.25" customHeight="1" x14ac:dyDescent="0.6">
      <c r="C119" s="350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4"/>
      <c r="AF119" s="15"/>
    </row>
    <row r="120" spans="3:32" ht="150.75" customHeight="1" x14ac:dyDescent="0.6">
      <c r="C120" s="350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  <c r="AB120" s="349"/>
      <c r="AC120" s="349"/>
      <c r="AD120" s="349"/>
      <c r="AE120" s="4"/>
      <c r="AF120" s="15"/>
    </row>
    <row r="121" spans="3:32" ht="150.75" customHeight="1" x14ac:dyDescent="0.6">
      <c r="C121" s="350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  <c r="AE121" s="4"/>
      <c r="AF121" s="15"/>
    </row>
    <row r="122" spans="3:32" ht="52.5" customHeight="1" x14ac:dyDescent="0.6">
      <c r="C122" s="350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4"/>
      <c r="AF122" s="15"/>
    </row>
    <row r="123" spans="3:32" ht="60" customHeight="1" x14ac:dyDescent="0.6">
      <c r="C123" s="350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  <c r="AE123" s="4"/>
      <c r="AF123" s="15"/>
    </row>
    <row r="124" spans="3:32" ht="57.75" customHeight="1" x14ac:dyDescent="0.6">
      <c r="C124" s="390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4"/>
      <c r="AF124" s="15"/>
    </row>
    <row r="125" spans="3:32" ht="80.25" customHeight="1" x14ac:dyDescent="0.6">
      <c r="C125" s="348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349"/>
      <c r="O125" s="349"/>
      <c r="P125" s="349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  <c r="AE125" s="4"/>
      <c r="AF125" s="18"/>
    </row>
    <row r="126" spans="3:32" ht="170.25" customHeight="1" x14ac:dyDescent="0.6">
      <c r="C126" s="348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4"/>
      <c r="AF126" s="18"/>
    </row>
    <row r="127" spans="3:32" ht="77.25" customHeight="1" x14ac:dyDescent="0.6">
      <c r="C127" s="350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4"/>
      <c r="AF127" s="15"/>
    </row>
    <row r="128" spans="3:32" ht="101.25" customHeight="1" x14ac:dyDescent="0.6">
      <c r="C128" s="350"/>
      <c r="D128" s="349"/>
      <c r="E128" s="349"/>
      <c r="F128" s="349"/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  <c r="AB128" s="349"/>
      <c r="AC128" s="349"/>
      <c r="AD128" s="349"/>
      <c r="AE128" s="4"/>
      <c r="AF128" s="15"/>
    </row>
    <row r="129" spans="3:32" ht="86.25" customHeight="1" x14ac:dyDescent="0.25"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"/>
      <c r="AF129" s="15"/>
    </row>
    <row r="130" spans="3:32" ht="87.75" customHeight="1" x14ac:dyDescent="0.25">
      <c r="C130" s="392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4"/>
      <c r="AF130" s="15"/>
    </row>
    <row r="131" spans="3:32" ht="138.6" customHeight="1" x14ac:dyDescent="0.25">
      <c r="C131" s="392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4"/>
      <c r="AF131" s="15"/>
    </row>
    <row r="132" spans="3:32" ht="126.6" customHeight="1" x14ac:dyDescent="0.5">
      <c r="C132" s="392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"/>
      <c r="AF132" s="15"/>
    </row>
    <row r="133" spans="3:32" ht="136.19999999999999" customHeight="1" x14ac:dyDescent="0.25">
      <c r="C133" s="392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4"/>
      <c r="AF133" s="19"/>
    </row>
    <row r="134" spans="3:32" ht="37.799999999999997" x14ac:dyDescent="0.25">
      <c r="C134" s="392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4"/>
      <c r="AF134" s="12"/>
    </row>
    <row r="135" spans="3:32" ht="37.799999999999997" x14ac:dyDescent="0.25">
      <c r="C135" s="382"/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1"/>
      <c r="AF135" s="20"/>
    </row>
    <row r="136" spans="3:32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0"/>
    </row>
    <row r="137" spans="3:32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0"/>
    </row>
    <row r="138" spans="3:32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39" spans="3:32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0"/>
    </row>
    <row r="140" spans="3:32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0"/>
    </row>
    <row r="141" spans="3:32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0"/>
    </row>
    <row r="150" spans="32:32" ht="60.6" x14ac:dyDescent="1">
      <c r="AF150" s="22"/>
    </row>
  </sheetData>
  <mergeCells count="127">
    <mergeCell ref="AC1:AO1"/>
    <mergeCell ref="AD3:AF3"/>
    <mergeCell ref="C5:AD6"/>
    <mergeCell ref="Z46:AD46"/>
    <mergeCell ref="C55:AD55"/>
    <mergeCell ref="C70:AD70"/>
    <mergeCell ref="AM5:AO5"/>
    <mergeCell ref="C9:AD9"/>
    <mergeCell ref="C8:AD8"/>
    <mergeCell ref="C10:AD10"/>
    <mergeCell ref="AC2:AO2"/>
    <mergeCell ref="C4:AO4"/>
    <mergeCell ref="C58:AD58"/>
    <mergeCell ref="C57:AD57"/>
    <mergeCell ref="C7:AD7"/>
    <mergeCell ref="Z24:AD24"/>
    <mergeCell ref="Z12:AD12"/>
    <mergeCell ref="Z35:AD35"/>
    <mergeCell ref="Z50:AD50"/>
    <mergeCell ref="Z52:AD52"/>
    <mergeCell ref="Z51:AD51"/>
    <mergeCell ref="Z33:AD33"/>
    <mergeCell ref="C127:AD127"/>
    <mergeCell ref="C129:AD129"/>
    <mergeCell ref="AA22:AD22"/>
    <mergeCell ref="AA23:AD23"/>
    <mergeCell ref="AA26:AD26"/>
    <mergeCell ref="AA38:AD38"/>
    <mergeCell ref="C87:AD87"/>
    <mergeCell ref="C77:AD77"/>
    <mergeCell ref="C79:AD79"/>
    <mergeCell ref="C83:AD83"/>
    <mergeCell ref="C80:AD80"/>
    <mergeCell ref="C81:AD81"/>
    <mergeCell ref="C82:AD82"/>
    <mergeCell ref="C86:AD86"/>
    <mergeCell ref="AA36:AD36"/>
    <mergeCell ref="AA37:AD37"/>
    <mergeCell ref="Z29:AD29"/>
    <mergeCell ref="C90:AD90"/>
    <mergeCell ref="C91:AD91"/>
    <mergeCell ref="Z31:AD31"/>
    <mergeCell ref="Z32:AD32"/>
    <mergeCell ref="C30:AE30"/>
    <mergeCell ref="C61:AD61"/>
    <mergeCell ref="C98:AD98"/>
    <mergeCell ref="C89:AD89"/>
    <mergeCell ref="C64:AD64"/>
    <mergeCell ref="C65:AD65"/>
    <mergeCell ref="Z62:AD62"/>
    <mergeCell ref="Z63:AD63"/>
    <mergeCell ref="C59:AD59"/>
    <mergeCell ref="C48:AD48"/>
    <mergeCell ref="C92:AD92"/>
    <mergeCell ref="C93:AD93"/>
    <mergeCell ref="C94:AD94"/>
    <mergeCell ref="C95:AD95"/>
    <mergeCell ref="C96:AD96"/>
    <mergeCell ref="C97:AD97"/>
    <mergeCell ref="C135:AD135"/>
    <mergeCell ref="C122:AD122"/>
    <mergeCell ref="C116:AD116"/>
    <mergeCell ref="C111:AD111"/>
    <mergeCell ref="C109:AD109"/>
    <mergeCell ref="C124:AD124"/>
    <mergeCell ref="C123:AD123"/>
    <mergeCell ref="C110:AD110"/>
    <mergeCell ref="C121:AD121"/>
    <mergeCell ref="C118:AD118"/>
    <mergeCell ref="C120:AD120"/>
    <mergeCell ref="C117:AD117"/>
    <mergeCell ref="C119:AD119"/>
    <mergeCell ref="C132:AD132"/>
    <mergeCell ref="C133:AD133"/>
    <mergeCell ref="C130:AD130"/>
    <mergeCell ref="C134:AD134"/>
    <mergeCell ref="C131:AD131"/>
    <mergeCell ref="C128:AD128"/>
    <mergeCell ref="C126:AD126"/>
    <mergeCell ref="C125:AD125"/>
    <mergeCell ref="AA19:AD19"/>
    <mergeCell ref="C107:AD107"/>
    <mergeCell ref="C75:AD75"/>
    <mergeCell ref="C54:AD54"/>
    <mergeCell ref="C69:AD69"/>
    <mergeCell ref="C72:AD72"/>
    <mergeCell ref="C56:AD56"/>
    <mergeCell ref="C102:AD102"/>
    <mergeCell ref="C68:AD68"/>
    <mergeCell ref="C73:AD73"/>
    <mergeCell ref="C71:AD71"/>
    <mergeCell ref="C76:AD76"/>
    <mergeCell ref="C74:AD74"/>
    <mergeCell ref="C66:AD66"/>
    <mergeCell ref="C67:AD67"/>
    <mergeCell ref="C84:AD84"/>
    <mergeCell ref="C85:AD85"/>
    <mergeCell ref="C88:AD88"/>
    <mergeCell ref="C105:AD105"/>
    <mergeCell ref="C106:AD106"/>
    <mergeCell ref="C78:AD78"/>
    <mergeCell ref="C60:AD60"/>
    <mergeCell ref="C100:AD100"/>
    <mergeCell ref="C99:AD99"/>
    <mergeCell ref="C101:AD101"/>
    <mergeCell ref="AP5:AR5"/>
    <mergeCell ref="AA14:AD14"/>
    <mergeCell ref="AA20:AD20"/>
    <mergeCell ref="C45:AD45"/>
    <mergeCell ref="Z47:AD47"/>
    <mergeCell ref="C53:AD53"/>
    <mergeCell ref="C49:AD49"/>
    <mergeCell ref="C41:AD41"/>
    <mergeCell ref="C44:AD44"/>
    <mergeCell ref="C42:AD42"/>
    <mergeCell ref="Z39:AD39"/>
    <mergeCell ref="C43:AD43"/>
    <mergeCell ref="C11:AD11"/>
    <mergeCell ref="C40:AD40"/>
    <mergeCell ref="AA13:AD13"/>
    <mergeCell ref="AA27:AD27"/>
    <mergeCell ref="AA28:AD28"/>
    <mergeCell ref="AA25:AD25"/>
    <mergeCell ref="AA15:AD15"/>
    <mergeCell ref="AA17:AD17"/>
    <mergeCell ref="AA18:AD18"/>
    <mergeCell ref="C34:AD34"/>
  </mergeCells>
  <phoneticPr fontId="0" type="noConversion"/>
  <pageMargins left="0.7" right="0.7" top="0.75" bottom="0.75" header="0.3" footer="0.3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2021-12-08T14:13:45Z</cp:lastPrinted>
  <dcterms:created xsi:type="dcterms:W3CDTF">2005-09-14T12:04:44Z</dcterms:created>
  <dcterms:modified xsi:type="dcterms:W3CDTF">2021-12-15T08:14:32Z</dcterms:modified>
</cp:coreProperties>
</file>