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2021-2023'!$A$1:$E$206</definedName>
  </definedNames>
  <calcPr fullCalcOnLoad="1"/>
</workbook>
</file>

<file path=xl/sharedStrings.xml><?xml version="1.0" encoding="utf-8"?>
<sst xmlns="http://schemas.openxmlformats.org/spreadsheetml/2006/main" count="394" uniqueCount="381">
  <si>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</si>
  <si>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</si>
  <si>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</si>
  <si>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</si>
  <si>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</si>
  <si>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</si>
  <si>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</si>
  <si>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</si>
  <si>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</si>
  <si>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</si>
  <si>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</si>
  <si>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</si>
  <si>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</si>
  <si>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</si>
  <si>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</si>
  <si>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</si>
  <si>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</si>
  <si>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</si>
  <si>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</si>
  <si>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</si>
  <si>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</si>
  <si>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</si>
  <si>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</si>
  <si>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</si>
  <si>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</si>
  <si>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</si>
  <si>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</si>
  <si>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</si>
  <si>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</si>
  <si>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</si>
  <si>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</si>
  <si>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</si>
  <si>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</si>
  <si>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</si>
  <si>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</si>
  <si>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</si>
  <si>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</si>
  <si>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</si>
  <si>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</si>
  <si>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</si>
  <si>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</si>
  <si>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</si>
  <si>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</si>
  <si>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</si>
  <si>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</si>
  <si>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</si>
  <si>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</si>
  <si>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</si>
  <si>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</si>
  <si>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</si>
  <si>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</si>
  <si>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</si>
  <si>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</si>
  <si>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</si>
  <si>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</si>
  <si>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</si>
  <si>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</si>
  <si>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</si>
  <si>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</si>
  <si>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</si>
  <si>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</si>
  <si>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</si>
  <si>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</si>
  <si>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</si>
  <si>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</si>
  <si>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</si>
  <si>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</si>
  <si>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</si>
  <si>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</si>
  <si>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</si>
  <si>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</si>
  <si>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</si>
  <si>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</si>
  <si>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</si>
  <si>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</si>
  <si>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</si>
  <si>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</si>
  <si>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</si>
  <si>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</si>
  <si>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</si>
  <si>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</si>
  <si>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</si>
  <si>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</si>
  <si>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</si>
  <si>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</si>
  <si>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</si>
  <si>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</si>
  <si>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</si>
  <si>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</si>
  <si>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</si>
  <si>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</si>
  <si>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</si>
  <si>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</si>
  <si>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</si>
  <si>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</si>
  <si>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</si>
  <si>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</si>
  <si>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</si>
  <si>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</si>
  <si>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</si>
  <si>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</si>
  <si>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</si>
  <si>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</si>
  <si>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</si>
  <si>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</si>
  <si>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</si>
  <si>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</si>
  <si>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</si>
  <si>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</si>
  <si>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</si>
  <si>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</si>
  <si>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</si>
  <si>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</si>
  <si>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</si>
  <si>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</si>
  <si>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</si>
  <si>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</si>
  <si>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</si>
  <si>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</si>
  <si>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</si>
  <si>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</si>
  <si>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</si>
  <si>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</si>
  <si>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</si>
  <si>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</si>
  <si>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</si>
  <si>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</si>
  <si>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</si>
  <si>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</si>
  <si>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</si>
  <si>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</si>
  <si>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</si>
  <si>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</si>
  <si>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</si>
  <si>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</si>
  <si>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</si>
  <si>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</si>
  <si>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</si>
  <si>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</si>
  <si>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</si>
  <si>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</si>
  <si>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</si>
  <si>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</si>
  <si>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</si>
  <si>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</si>
  <si>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</si>
  <si>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</si>
  <si>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</si>
  <si>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</si>
  <si>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</si>
  <si>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</si>
  <si>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</si>
  <si>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</si>
  <si>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901 2 02 29999 04 0021 150</t>
  </si>
  <si>
    <t>901 2 02 35303 04 0000 150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</si>
  <si>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</si>
  <si>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</si>
  <si>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</si>
  <si>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</si>
  <si>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</si>
  <si>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</si>
  <si>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</si>
  <si>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</si>
  <si>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</si>
  <si>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</si>
  <si>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</si>
  <si>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</si>
  <si>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</si>
  <si>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</si>
  <si>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901 2 02 25208 04 0000 150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</si>
  <si>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</si>
  <si>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</si>
  <si>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</si>
  <si>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</si>
  <si>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</si>
  <si>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</si>
  <si>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</si>
  <si>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</si>
  <si>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</si>
  <si>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</si>
  <si>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</si>
  <si>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</si>
  <si>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</si>
  <si>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</si>
  <si>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</si>
  <si>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</si>
  <si>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</si>
  <si>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</si>
  <si>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</si>
  <si>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</si>
  <si>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</si>
  <si>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</si>
  <si>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</si>
  <si>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</si>
  <si>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</si>
  <si>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</si>
  <si>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</si>
  <si>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</si>
  <si>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</si>
  <si>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</si>
  <si>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</si>
  <si>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</si>
  <si>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</si>
  <si>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</si>
  <si>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</si>
  <si>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</si>
  <si>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</si>
  <si>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</si>
  <si>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</si>
  <si>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</si>
  <si>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</si>
  <si>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</si>
  <si>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</si>
  <si>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</si>
  <si>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</si>
  <si>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</si>
  <si>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</si>
  <si>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</si>
  <si>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</si>
  <si>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</si>
  <si>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</si>
  <si>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</si>
  <si>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</si>
  <si>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</si>
  <si>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</si>
  <si>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</si>
  <si>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</si>
  <si>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</si>
  <si>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</si>
  <si>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</si>
  <si>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                                                                                                              к бюджету городского округа Лыткарино на 2022 год</t>
  </si>
  <si>
    <t xml:space="preserve">  на 2022 год и на плановый период 2023 и 2024 годов.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</si>
  <si>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</si>
  <si>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</si>
  <si>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</si>
  <si>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</si>
  <si>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</si>
  <si>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</si>
  <si>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</si>
  <si>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</si>
  <si>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</si>
  <si>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</si>
  <si>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</si>
  <si>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</si>
  <si>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</si>
  <si>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</si>
  <si>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</si>
  <si>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</si>
  <si>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</si>
  <si>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</si>
  <si>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</si>
  <si>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</si>
  <si>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</si>
  <si>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</si>
  <si>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</si>
  <si>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</si>
  <si>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</si>
  <si>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</si>
  <si>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</si>
  <si>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</si>
  <si>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</si>
  <si>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</si>
  <si>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</si>
  <si>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</si>
  <si>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</si>
  <si>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</si>
  <si>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</si>
  <si>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</si>
  <si>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</si>
  <si>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</si>
  <si>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</si>
  <si>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005 1 17 05040 04 0000 180</t>
  </si>
  <si>
    <t>831 1 16 01063 01 9000 140</t>
  </si>
  <si>
    <t>831 1 16 01073 01 0027 140</t>
  </si>
  <si>
    <t>831 1 16 01123 01 0001 140</t>
  </si>
  <si>
    <t xml:space="preserve">831  1 16 01203 01 0021 140
</t>
  </si>
  <si>
    <t xml:space="preserve">831  1 16 01203 01 9000 140
</t>
  </si>
  <si>
    <t>831 1 16 01053 01 0035 140</t>
  </si>
  <si>
    <t>000 1 16 01133 01 0000 140</t>
  </si>
  <si>
    <t>838 1 16 01133 01 9000 140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</si>
  <si>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</si>
  <si>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</si>
  <si>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</si>
  <si>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</si>
  <si>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</si>
  <si>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</si>
  <si>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</si>
  <si>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</si>
  <si>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</si>
  <si>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</si>
  <si>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</si>
  <si>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</si>
  <si>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</si>
  <si>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</si>
  <si>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</si>
  <si>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</si>
  <si>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</si>
  <si>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</si>
  <si>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</si>
  <si>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</si>
  <si>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</si>
  <si>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</si>
  <si>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</si>
  <si>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</si>
  <si>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</si>
  <si>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</si>
  <si>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001 2 02 30024 04 0013 150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</si>
  <si>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</si>
  <si>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902 2 02 35135 04 0000 150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</si>
  <si>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</si>
  <si>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</si>
  <si>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софинансирование расходов на оснащение планшетными компьютерами общеобразовательных организаций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</si>
  <si>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
(в общеобразовательные организации в целях обеспечения односменного режима обучения)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</si>
  <si>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</si>
  <si>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</si>
  <si>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001 2 02 25519 04 0000 150</t>
  </si>
  <si>
    <t>Субсидии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</si>
  <si>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902 2 02 29999 04 0024 150</t>
  </si>
  <si>
    <t xml:space="preserve">Субсидии бюджетам городских округов на благоустройство лесопарковых зон </t>
  </si>
  <si>
    <t>901 2 02 29999 04 0025 150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</si>
  <si>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</si>
  <si>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</si>
  <si>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</si>
  <si>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901 2 02 25187 04 0000 150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</si>
  <si>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</si>
  <si>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901 2 02 25169 04 0000 150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</si>
  <si>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</si>
  <si>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901 2 02 25210 04 0000 150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</si>
  <si>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</si>
  <si>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901 2 02 29999 04 0026 150</t>
  </si>
  <si>
    <t>901 2 02 29999 04 0027 150</t>
  </si>
  <si>
    <t>901 2 02 29999 04 0028 150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</si>
  <si>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</si>
  <si>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</si>
  <si>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</si>
  <si>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</si>
  <si>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</si>
  <si>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</si>
  <si>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</si>
  <si>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реализацию программ формирования современной городской среды в части благоустройства общественных территорий</t>
  </si>
  <si>
    <t>901 1 13 02994 04 0000 130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</si>
  <si>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</si>
  <si>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</si>
  <si>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</si>
  <si>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</si>
  <si>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000 1 13 02990 00 0000 130</t>
  </si>
  <si>
    <t>005 2 02 35485 04 0000 150</t>
  </si>
  <si>
    <t>902 2 02 25555 04 0002 150</t>
  </si>
  <si>
    <t>902 2 02 25555 04 0006 150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</si>
  <si>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</si>
  <si>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</si>
  <si>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001 2 02 49999 04 0001 150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</si>
  <si>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</si>
  <si>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</si>
  <si>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и на плановый период 2023 и 2024 годов</t>
  </si>
  <si>
    <t xml:space="preserve">Субсидии бюджетам городских округов на сокращение доли загрязненных сточных вод
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</si>
  <si>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</si>
  <si>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</si>
  <si>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</si>
  <si>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</si>
  <si>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</si>
  <si>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</si>
  <si>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</si>
  <si>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</si>
  <si>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</si>
  <si>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</si>
  <si>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</si>
  <si>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</si>
  <si>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</si>
  <si>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</si>
  <si>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</si>
  <si>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901 2 19 35303 04 0000 150 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</si>
  <si>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</si>
  <si>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902 2 19 60010 04 0000 150</t>
  </si>
  <si>
    <t xml:space="preserve">001 2 02 49999 04 0002 150
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</si>
  <si>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</si>
  <si>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                                                                                                             к изменениям и дополнениям</t>
  </si>
  <si>
    <t xml:space="preserve">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</si>
  <si>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и на плановый период 2023 и 2024 годов)</t>
  </si>
  <si>
    <t>005 1 14 06024 04 0000 430</t>
  </si>
  <si>
    <t>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</si>
</sst>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6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5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6"/>
  <sheetViews>
    <sheetView tabSelected="1" view="pageBreakPreview" zoomScale="110" zoomScaleSheetLayoutView="110" workbookViewId="0" topLeftCell="A198">
      <selection activeCell="C199" sqref="C199:E203"/>
    </sheetView>
  </sheetViews>
  <sheetFormatPr defaultColWidth="9.00390625" defaultRowHeight="12.75"/>
  <cols>
    <col min="1" max="1" width="25.1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6" width="10.75390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103" t="s">
        <v>353</v>
      </c>
      <c r="C1" s="104"/>
      <c r="D1" s="104"/>
      <c r="E1" s="104"/>
    </row>
    <row r="2" spans="2:5" ht="14.25" customHeight="1">
      <c r="B2" s="103" t="s">
        <v>376</v>
      </c>
      <c r="C2" s="104"/>
      <c r="D2" s="104"/>
      <c r="E2" s="104"/>
    </row>
    <row r="3" spans="2:5" ht="14.25" customHeight="1">
      <c r="B3" s="105" t="s">
        <v>230</v>
      </c>
      <c r="C3" s="106"/>
      <c r="D3" s="106"/>
      <c r="E3" s="106"/>
    </row>
    <row r="4" spans="2:5" ht="14.25" customHeight="1">
      <c r="B4" s="105" t="s">
        <v>354</v>
      </c>
      <c r="C4" s="106"/>
      <c r="D4" s="106"/>
      <c r="E4" s="106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0" t="s">
        <v>377</v>
      </c>
      <c r="C6" s="100"/>
      <c r="D6" s="100"/>
      <c r="E6" s="100"/>
    </row>
    <row r="7" spans="2:5" ht="14.25" customHeight="1">
      <c r="B7" s="100" t="s">
        <v>230</v>
      </c>
      <c r="C7" s="100"/>
      <c r="D7" s="100"/>
      <c r="E7" s="100"/>
    </row>
    <row r="8" spans="1:5" ht="14.25" customHeight="1">
      <c r="A8" s="3"/>
      <c r="B8" s="101" t="s">
        <v>378</v>
      </c>
      <c r="C8" s="101"/>
      <c r="D8" s="102"/>
      <c r="E8" s="102"/>
    </row>
    <row r="9" spans="1:4" ht="42" customHeight="1">
      <c r="A9" s="3"/>
      <c r="B9" s="8"/>
      <c r="C9" s="8"/>
      <c r="D9" s="9"/>
    </row>
    <row r="10" spans="1:4" ht="18.75" customHeight="1">
      <c r="A10" s="98" t="s">
        <v>137</v>
      </c>
      <c r="B10" s="99"/>
      <c r="C10" s="99"/>
      <c r="D10" s="99"/>
    </row>
    <row r="11" spans="1:4" s="2" customFormat="1" ht="22.5" customHeight="1">
      <c r="A11" s="98" t="s">
        <v>231</v>
      </c>
      <c r="B11" s="99"/>
      <c r="C11" s="99"/>
      <c r="D11" s="99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38</v>
      </c>
    </row>
    <row r="14" spans="1:5" s="10" customFormat="1" ht="55.5" customHeight="1">
      <c r="A14" s="33" t="s">
        <v>37</v>
      </c>
      <c r="B14" s="34" t="s">
        <v>244</v>
      </c>
      <c r="C14" s="33" t="s">
        <v>116</v>
      </c>
      <c r="D14" s="33" t="s">
        <v>148</v>
      </c>
      <c r="E14" s="33" t="s">
        <v>232</v>
      </c>
    </row>
    <row r="15" spans="1:5" s="2" customFormat="1" ht="15">
      <c r="A15" s="35">
        <v>1</v>
      </c>
      <c r="B15" s="36">
        <v>2</v>
      </c>
      <c r="C15" s="36">
        <v>3</v>
      </c>
      <c r="D15" s="36">
        <v>4</v>
      </c>
      <c r="E15" s="37">
        <v>5</v>
      </c>
    </row>
    <row r="16" spans="1:5" s="2" customFormat="1" ht="20.25" customHeight="1">
      <c r="A16" s="26" t="s">
        <v>22</v>
      </c>
      <c r="B16" s="16" t="s">
        <v>84</v>
      </c>
      <c r="C16" s="17">
        <f>C17+C18</f>
        <v>1121865</v>
      </c>
      <c r="D16" s="17">
        <f>D17+D18</f>
        <v>1154906.5</v>
      </c>
      <c r="E16" s="17">
        <f>E17+E18</f>
        <v>1021496.8</v>
      </c>
    </row>
    <row r="17" spans="1:5" s="2" customFormat="1" ht="20.25" customHeight="1">
      <c r="A17" s="26"/>
      <c r="B17" s="16" t="s">
        <v>122</v>
      </c>
      <c r="C17" s="17">
        <f>C19+C27+C32+C38+C43</f>
        <v>885429.3</v>
      </c>
      <c r="D17" s="17">
        <f>D19+D27+D32+D38+D43</f>
        <v>917529.2</v>
      </c>
      <c r="E17" s="17">
        <f>E19+E27+E32+E38+E43</f>
        <v>881926.1000000001</v>
      </c>
    </row>
    <row r="18" spans="1:5" s="2" customFormat="1" ht="20.25" customHeight="1">
      <c r="A18" s="26"/>
      <c r="B18" s="16" t="s">
        <v>94</v>
      </c>
      <c r="C18" s="17">
        <f>C48+C60+C64+C69+C77+C111</f>
        <v>236435.7</v>
      </c>
      <c r="D18" s="17">
        <f>D48+D60+D64+D69+D77+D111</f>
        <v>237377.3</v>
      </c>
      <c r="E18" s="17">
        <f>E48+E60+E64+E69+E77+E111</f>
        <v>139570.7</v>
      </c>
    </row>
    <row r="19" spans="1:5" s="2" customFormat="1" ht="24.75" customHeight="1">
      <c r="A19" s="26" t="s">
        <v>14</v>
      </c>
      <c r="B19" s="18" t="s">
        <v>31</v>
      </c>
      <c r="C19" s="17">
        <f>C20</f>
        <v>413029</v>
      </c>
      <c r="D19" s="17">
        <f>D20</f>
        <v>426120.69999999995</v>
      </c>
      <c r="E19" s="17">
        <f>E20</f>
        <v>334925.2</v>
      </c>
    </row>
    <row r="20" spans="1:5" s="2" customFormat="1" ht="27" customHeight="1">
      <c r="A20" s="38" t="s">
        <v>233</v>
      </c>
      <c r="B20" s="19" t="s">
        <v>6</v>
      </c>
      <c r="C20" s="12">
        <f>C22+C23+C24+C25+C26</f>
        <v>413029</v>
      </c>
      <c r="D20" s="12">
        <f>D22+D23+D24+D25+D26</f>
        <v>426120.69999999995</v>
      </c>
      <c r="E20" s="12">
        <f>E22+E23+E24+E25+E26</f>
        <v>334925.2</v>
      </c>
    </row>
    <row r="21" spans="1:5" s="2" customFormat="1" ht="27" customHeight="1">
      <c r="A21" s="38"/>
      <c r="B21" s="19" t="s">
        <v>115</v>
      </c>
      <c r="C21" s="12">
        <v>160665</v>
      </c>
      <c r="D21" s="12">
        <f>152672-1885</f>
        <v>150787</v>
      </c>
      <c r="E21" s="29">
        <f>34701.3+2040.7</f>
        <v>36742</v>
      </c>
    </row>
    <row r="22" spans="1:5" s="2" customFormat="1" ht="114" customHeight="1">
      <c r="A22" s="38" t="s">
        <v>234</v>
      </c>
      <c r="B22" s="53" t="s">
        <v>245</v>
      </c>
      <c r="C22" s="29">
        <v>384348.7</v>
      </c>
      <c r="D22" s="29">
        <f>398618.9-1755.4</f>
        <v>396863.5</v>
      </c>
      <c r="E22" s="29">
        <f>312096.9+1901.1</f>
        <v>313998</v>
      </c>
    </row>
    <row r="23" spans="1:8" s="2" customFormat="1" ht="143.25" customHeight="1">
      <c r="A23" s="38" t="s">
        <v>235</v>
      </c>
      <c r="B23" s="53" t="s">
        <v>246</v>
      </c>
      <c r="C23" s="29">
        <v>3519</v>
      </c>
      <c r="D23" s="29">
        <v>3649.6</v>
      </c>
      <c r="E23" s="29">
        <v>2857.4</v>
      </c>
      <c r="F23" s="93"/>
      <c r="G23" s="93"/>
      <c r="H23" s="93"/>
    </row>
    <row r="24" spans="1:8" s="2" customFormat="1" ht="82.5" customHeight="1">
      <c r="A24" s="38" t="s">
        <v>236</v>
      </c>
      <c r="B24" s="53" t="s">
        <v>247</v>
      </c>
      <c r="C24" s="29">
        <v>3128</v>
      </c>
      <c r="D24" s="29">
        <v>3244.1</v>
      </c>
      <c r="E24" s="29">
        <v>2540</v>
      </c>
      <c r="F24" s="11"/>
      <c r="G24" s="11"/>
      <c r="H24" s="11"/>
    </row>
    <row r="25" spans="1:5" s="2" customFormat="1" ht="127.5" customHeight="1">
      <c r="A25" s="38" t="s">
        <v>237</v>
      </c>
      <c r="B25" s="53" t="s">
        <v>248</v>
      </c>
      <c r="C25" s="29">
        <v>4165.5</v>
      </c>
      <c r="D25" s="29">
        <f>4010.3-129.6</f>
        <v>3880.7000000000003</v>
      </c>
      <c r="E25" s="29">
        <f>1080.6-160.6</f>
        <v>919.9999999999999</v>
      </c>
    </row>
    <row r="26" spans="1:9" s="2" customFormat="1" ht="129" customHeight="1">
      <c r="A26" s="38" t="s">
        <v>238</v>
      </c>
      <c r="B26" s="59" t="s">
        <v>249</v>
      </c>
      <c r="C26" s="29">
        <v>17867.8</v>
      </c>
      <c r="D26" s="29">
        <f>18482.8</f>
        <v>18482.8</v>
      </c>
      <c r="E26" s="29">
        <v>14609.8</v>
      </c>
      <c r="F26" s="93"/>
      <c r="G26" s="93"/>
      <c r="H26" s="93"/>
      <c r="I26" s="92"/>
    </row>
    <row r="27" spans="1:8" s="2" customFormat="1" ht="42.75">
      <c r="A27" s="26" t="s">
        <v>85</v>
      </c>
      <c r="B27" s="18" t="s">
        <v>86</v>
      </c>
      <c r="C27" s="17">
        <f>SUM(C28:C31)</f>
        <v>6518.3</v>
      </c>
      <c r="D27" s="17">
        <f>SUM(D28:D31)</f>
        <v>6367.5</v>
      </c>
      <c r="E27" s="68">
        <f>SUM(E28:E31)</f>
        <v>6736.9</v>
      </c>
      <c r="F27" s="92"/>
      <c r="G27" s="92"/>
      <c r="H27" s="92"/>
    </row>
    <row r="28" spans="1:5" s="2" customFormat="1" ht="114" customHeight="1">
      <c r="A28" s="38" t="s">
        <v>123</v>
      </c>
      <c r="B28" s="25" t="s">
        <v>289</v>
      </c>
      <c r="C28" s="12">
        <v>2947.1</v>
      </c>
      <c r="D28" s="12">
        <v>2848.8</v>
      </c>
      <c r="E28" s="70">
        <v>2966.2</v>
      </c>
    </row>
    <row r="29" spans="1:5" s="2" customFormat="1" ht="128.25" customHeight="1">
      <c r="A29" s="38" t="s">
        <v>124</v>
      </c>
      <c r="B29" s="25" t="s">
        <v>291</v>
      </c>
      <c r="C29" s="12">
        <v>16.3</v>
      </c>
      <c r="D29" s="12">
        <v>16</v>
      </c>
      <c r="E29" s="70">
        <v>17.1</v>
      </c>
    </row>
    <row r="30" spans="1:5" s="2" customFormat="1" ht="130.5" customHeight="1">
      <c r="A30" s="38" t="s">
        <v>125</v>
      </c>
      <c r="B30" s="25" t="s">
        <v>290</v>
      </c>
      <c r="C30" s="12">
        <v>3924.4</v>
      </c>
      <c r="D30" s="12">
        <v>3855.7</v>
      </c>
      <c r="E30" s="70">
        <v>4134.2</v>
      </c>
    </row>
    <row r="31" spans="1:5" s="2" customFormat="1" ht="126.75" customHeight="1">
      <c r="A31" s="38" t="s">
        <v>126</v>
      </c>
      <c r="B31" s="25" t="s">
        <v>250</v>
      </c>
      <c r="C31" s="12">
        <v>-369.5</v>
      </c>
      <c r="D31" s="12">
        <v>-353</v>
      </c>
      <c r="E31" s="70">
        <v>-380.6</v>
      </c>
    </row>
    <row r="32" spans="1:5" s="2" customFormat="1" ht="22.5" customHeight="1">
      <c r="A32" s="26" t="s">
        <v>3</v>
      </c>
      <c r="B32" s="18" t="s">
        <v>16</v>
      </c>
      <c r="C32" s="27">
        <f>C33+C37</f>
        <v>213935</v>
      </c>
      <c r="D32" s="27">
        <f>D33+D37</f>
        <v>253878</v>
      </c>
      <c r="E32" s="89">
        <f>E33+E37</f>
        <v>307201</v>
      </c>
    </row>
    <row r="33" spans="1:5" s="2" customFormat="1" ht="33.75" customHeight="1">
      <c r="A33" s="38" t="s">
        <v>60</v>
      </c>
      <c r="B33" s="25" t="s">
        <v>240</v>
      </c>
      <c r="C33" s="27">
        <f>C34+C35</f>
        <v>196467</v>
      </c>
      <c r="D33" s="27">
        <f>D34+D35</f>
        <v>234990</v>
      </c>
      <c r="E33" s="89">
        <f>E34+E35</f>
        <v>286691</v>
      </c>
    </row>
    <row r="34" spans="1:5" s="2" customFormat="1" ht="63">
      <c r="A34" s="38" t="s">
        <v>239</v>
      </c>
      <c r="B34" s="73" t="s">
        <v>341</v>
      </c>
      <c r="C34" s="29">
        <v>157174</v>
      </c>
      <c r="D34" s="29">
        <v>188000</v>
      </c>
      <c r="E34" s="70">
        <v>229400</v>
      </c>
    </row>
    <row r="35" spans="1:5" s="2" customFormat="1" ht="105" customHeight="1">
      <c r="A35" s="38" t="s">
        <v>343</v>
      </c>
      <c r="B35" s="20" t="s">
        <v>342</v>
      </c>
      <c r="C35" s="29">
        <v>39293</v>
      </c>
      <c r="D35" s="29">
        <v>46990</v>
      </c>
      <c r="E35" s="70">
        <v>57291</v>
      </c>
    </row>
    <row r="36" spans="1:5" s="2" customFormat="1" ht="35.25" customHeight="1" hidden="1">
      <c r="A36" s="38" t="s">
        <v>87</v>
      </c>
      <c r="B36" s="20" t="s">
        <v>88</v>
      </c>
      <c r="C36" s="29">
        <v>0</v>
      </c>
      <c r="D36" s="29">
        <v>0</v>
      </c>
      <c r="E36" s="70"/>
    </row>
    <row r="37" spans="1:5" s="2" customFormat="1" ht="75.75" customHeight="1">
      <c r="A37" s="38" t="s">
        <v>241</v>
      </c>
      <c r="B37" s="20" t="s">
        <v>344</v>
      </c>
      <c r="C37" s="29">
        <v>17468</v>
      </c>
      <c r="D37" s="29">
        <v>18888</v>
      </c>
      <c r="E37" s="70">
        <v>20510</v>
      </c>
    </row>
    <row r="38" spans="1:5" s="2" customFormat="1" ht="28.5">
      <c r="A38" s="26" t="s">
        <v>4</v>
      </c>
      <c r="B38" s="18" t="s">
        <v>17</v>
      </c>
      <c r="C38" s="17">
        <f>C39+C40</f>
        <v>243859</v>
      </c>
      <c r="D38" s="17">
        <f>D39+D40</f>
        <v>222841</v>
      </c>
      <c r="E38" s="68">
        <f>E39+E40</f>
        <v>224409</v>
      </c>
    </row>
    <row r="39" spans="1:5" s="2" customFormat="1" ht="87.75" customHeight="1">
      <c r="A39" s="38" t="s">
        <v>242</v>
      </c>
      <c r="B39" s="74" t="s">
        <v>243</v>
      </c>
      <c r="C39" s="29">
        <v>29250</v>
      </c>
      <c r="D39" s="29">
        <v>30741</v>
      </c>
      <c r="E39" s="70">
        <v>32309</v>
      </c>
    </row>
    <row r="40" spans="1:5" s="2" customFormat="1" ht="27" customHeight="1">
      <c r="A40" s="38" t="s">
        <v>155</v>
      </c>
      <c r="B40" s="20" t="s">
        <v>27</v>
      </c>
      <c r="C40" s="29">
        <f>C41+C42</f>
        <v>214609</v>
      </c>
      <c r="D40" s="29">
        <f>D41+D42</f>
        <v>192100</v>
      </c>
      <c r="E40" s="70">
        <f>E41+E42</f>
        <v>192100</v>
      </c>
    </row>
    <row r="41" spans="1:5" s="2" customFormat="1" ht="71.25" customHeight="1">
      <c r="A41" s="38" t="s">
        <v>251</v>
      </c>
      <c r="B41" s="20" t="s">
        <v>292</v>
      </c>
      <c r="C41" s="29">
        <v>209206</v>
      </c>
      <c r="D41" s="29">
        <f>209206-22509</f>
        <v>186697</v>
      </c>
      <c r="E41" s="70">
        <f>209206-22509</f>
        <v>186697</v>
      </c>
    </row>
    <row r="42" spans="1:5" s="2" customFormat="1" ht="68.25" customHeight="1">
      <c r="A42" s="38" t="s">
        <v>252</v>
      </c>
      <c r="B42" s="20" t="s">
        <v>293</v>
      </c>
      <c r="C42" s="29">
        <v>5403</v>
      </c>
      <c r="D42" s="29">
        <v>5403</v>
      </c>
      <c r="E42" s="70">
        <v>5403</v>
      </c>
    </row>
    <row r="43" spans="1:5" s="2" customFormat="1" ht="23.25" customHeight="1">
      <c r="A43" s="26" t="s">
        <v>21</v>
      </c>
      <c r="B43" s="18" t="s">
        <v>32</v>
      </c>
      <c r="C43" s="17">
        <f>C44+C47</f>
        <v>8088</v>
      </c>
      <c r="D43" s="17">
        <f>D44+D47</f>
        <v>8322</v>
      </c>
      <c r="E43" s="68">
        <f>E44+E47</f>
        <v>8654</v>
      </c>
    </row>
    <row r="44" spans="1:5" s="2" customFormat="1" ht="57" customHeight="1">
      <c r="A44" s="38" t="s">
        <v>36</v>
      </c>
      <c r="B44" s="25" t="s">
        <v>256</v>
      </c>
      <c r="C44" s="68">
        <f>C45+C46</f>
        <v>7983</v>
      </c>
      <c r="D44" s="68">
        <f>D45+D46</f>
        <v>8302</v>
      </c>
      <c r="E44" s="68">
        <f>E45+E46</f>
        <v>8634</v>
      </c>
    </row>
    <row r="45" spans="1:5" s="2" customFormat="1" ht="68.25" customHeight="1">
      <c r="A45" s="38" t="s">
        <v>254</v>
      </c>
      <c r="B45" s="75" t="s">
        <v>294</v>
      </c>
      <c r="C45" s="70">
        <v>7783</v>
      </c>
      <c r="D45" s="70">
        <v>8102</v>
      </c>
      <c r="E45" s="70">
        <v>8434</v>
      </c>
    </row>
    <row r="46" spans="1:5" s="2" customFormat="1" ht="84" customHeight="1">
      <c r="A46" s="38" t="s">
        <v>255</v>
      </c>
      <c r="B46" s="75" t="s">
        <v>295</v>
      </c>
      <c r="C46" s="29">
        <v>200</v>
      </c>
      <c r="D46" s="29">
        <v>200</v>
      </c>
      <c r="E46" s="70">
        <v>200</v>
      </c>
    </row>
    <row r="47" spans="1:5" s="2" customFormat="1" ht="35.25" customHeight="1">
      <c r="A47" s="38" t="s">
        <v>143</v>
      </c>
      <c r="B47" s="20" t="s">
        <v>253</v>
      </c>
      <c r="C47" s="29">
        <v>105</v>
      </c>
      <c r="D47" s="29">
        <v>20</v>
      </c>
      <c r="E47" s="70">
        <v>20</v>
      </c>
    </row>
    <row r="48" spans="1:7" s="2" customFormat="1" ht="52.5" customHeight="1">
      <c r="A48" s="26" t="s">
        <v>12</v>
      </c>
      <c r="B48" s="14" t="s">
        <v>7</v>
      </c>
      <c r="C48" s="17">
        <f>C49+C53+C55</f>
        <v>97253.2</v>
      </c>
      <c r="D48" s="17">
        <f>D49+D53+D55</f>
        <v>92988.40000000001</v>
      </c>
      <c r="E48" s="68">
        <f>E49+E53+E55</f>
        <v>92604.90000000001</v>
      </c>
      <c r="F48" s="11"/>
      <c r="G48" s="11"/>
    </row>
    <row r="49" spans="1:5" s="2" customFormat="1" ht="93.75" customHeight="1">
      <c r="A49" s="38" t="s">
        <v>13</v>
      </c>
      <c r="B49" s="76" t="s">
        <v>259</v>
      </c>
      <c r="C49" s="12">
        <f>C50+C51+C52</f>
        <v>82444.3</v>
      </c>
      <c r="D49" s="12">
        <f>D50+D51+D52</f>
        <v>82444.3</v>
      </c>
      <c r="E49" s="60">
        <f>E50+E51+E52</f>
        <v>82444.3</v>
      </c>
    </row>
    <row r="50" spans="1:5" s="2" customFormat="1" ht="81" customHeight="1">
      <c r="A50" s="38" t="s">
        <v>49</v>
      </c>
      <c r="B50" s="77" t="s">
        <v>257</v>
      </c>
      <c r="C50" s="22">
        <v>38683</v>
      </c>
      <c r="D50" s="22">
        <v>38683</v>
      </c>
      <c r="E50" s="87">
        <v>38683</v>
      </c>
    </row>
    <row r="51" spans="1:5" s="2" customFormat="1" ht="84" customHeight="1">
      <c r="A51" s="38" t="s">
        <v>45</v>
      </c>
      <c r="B51" s="21" t="s">
        <v>258</v>
      </c>
      <c r="C51" s="29">
        <v>18273.9</v>
      </c>
      <c r="D51" s="29">
        <v>18273.9</v>
      </c>
      <c r="E51" s="70">
        <v>18273.9</v>
      </c>
    </row>
    <row r="52" spans="1:5" s="2" customFormat="1" ht="45.75" customHeight="1">
      <c r="A52" s="38" t="s">
        <v>89</v>
      </c>
      <c r="B52" s="78" t="s">
        <v>260</v>
      </c>
      <c r="C52" s="29">
        <v>25487.4</v>
      </c>
      <c r="D52" s="29">
        <v>25487.4</v>
      </c>
      <c r="E52" s="70">
        <v>25487.4</v>
      </c>
    </row>
    <row r="53" spans="1:5" s="2" customFormat="1" ht="39.75" customHeight="1">
      <c r="A53" s="38" t="s">
        <v>26</v>
      </c>
      <c r="B53" s="20" t="s">
        <v>34</v>
      </c>
      <c r="C53" s="12">
        <f>C54</f>
        <v>1870</v>
      </c>
      <c r="D53" s="12">
        <f>D54</f>
        <v>998</v>
      </c>
      <c r="E53" s="60">
        <f>E54</f>
        <v>875</v>
      </c>
    </row>
    <row r="54" spans="1:5" s="2" customFormat="1" ht="74.25" customHeight="1">
      <c r="A54" s="38" t="s">
        <v>39</v>
      </c>
      <c r="B54" s="23" t="s">
        <v>117</v>
      </c>
      <c r="C54" s="22">
        <v>1870</v>
      </c>
      <c r="D54" s="22">
        <v>998</v>
      </c>
      <c r="E54" s="87">
        <v>875</v>
      </c>
    </row>
    <row r="55" spans="1:5" s="2" customFormat="1" ht="93.75" customHeight="1">
      <c r="A55" s="38" t="s">
        <v>40</v>
      </c>
      <c r="B55" s="20" t="s">
        <v>282</v>
      </c>
      <c r="C55" s="12">
        <f>C56+C57</f>
        <v>12938.9</v>
      </c>
      <c r="D55" s="12">
        <f>D56+D57</f>
        <v>9546.1</v>
      </c>
      <c r="E55" s="60">
        <f>E56+E57</f>
        <v>9285.6</v>
      </c>
    </row>
    <row r="56" spans="1:5" s="2" customFormat="1" ht="78.75" customHeight="1">
      <c r="A56" s="38" t="s">
        <v>91</v>
      </c>
      <c r="B56" s="79" t="s">
        <v>365</v>
      </c>
      <c r="C56" s="29">
        <v>9571.9</v>
      </c>
      <c r="D56" s="29">
        <v>8949.4</v>
      </c>
      <c r="E56" s="70">
        <v>8665</v>
      </c>
    </row>
    <row r="57" spans="1:5" s="2" customFormat="1" ht="109.5" customHeight="1">
      <c r="A57" s="38" t="s">
        <v>283</v>
      </c>
      <c r="B57" s="78" t="s">
        <v>284</v>
      </c>
      <c r="C57" s="29">
        <f>C58+C59</f>
        <v>3367</v>
      </c>
      <c r="D57" s="29">
        <f>D58+D59</f>
        <v>596.7</v>
      </c>
      <c r="E57" s="70">
        <f>E58+E59</f>
        <v>620.6</v>
      </c>
    </row>
    <row r="58" spans="1:5" s="2" customFormat="1" ht="94.5" customHeight="1">
      <c r="A58" s="38" t="s">
        <v>149</v>
      </c>
      <c r="B58" s="28" t="s">
        <v>261</v>
      </c>
      <c r="C58" s="29">
        <v>2793.2</v>
      </c>
      <c r="D58" s="29">
        <v>0</v>
      </c>
      <c r="E58" s="70">
        <v>0</v>
      </c>
    </row>
    <row r="59" spans="1:5" s="2" customFormat="1" ht="89.25" customHeight="1">
      <c r="A59" s="38" t="s">
        <v>150</v>
      </c>
      <c r="B59" s="79" t="s">
        <v>262</v>
      </c>
      <c r="C59" s="29">
        <v>573.8</v>
      </c>
      <c r="D59" s="29">
        <v>596.7</v>
      </c>
      <c r="E59" s="70">
        <v>620.6</v>
      </c>
    </row>
    <row r="60" spans="1:5" s="2" customFormat="1" ht="35.25" customHeight="1">
      <c r="A60" s="26" t="s">
        <v>5</v>
      </c>
      <c r="B60" s="14" t="s">
        <v>33</v>
      </c>
      <c r="C60" s="17">
        <f>C61+C62+C63</f>
        <v>370</v>
      </c>
      <c r="D60" s="17">
        <f>D61+D62+D63</f>
        <v>370</v>
      </c>
      <c r="E60" s="68">
        <f>E61+E62+E63</f>
        <v>370</v>
      </c>
    </row>
    <row r="61" spans="1:5" s="2" customFormat="1" ht="78" customHeight="1">
      <c r="A61" s="38" t="s">
        <v>263</v>
      </c>
      <c r="B61" s="20" t="s">
        <v>287</v>
      </c>
      <c r="C61" s="29">
        <v>40</v>
      </c>
      <c r="D61" s="29">
        <v>40</v>
      </c>
      <c r="E61" s="70">
        <v>40</v>
      </c>
    </row>
    <row r="62" spans="1:5" s="2" customFormat="1" ht="66" customHeight="1">
      <c r="A62" s="38" t="s">
        <v>264</v>
      </c>
      <c r="B62" s="20" t="s">
        <v>285</v>
      </c>
      <c r="C62" s="29">
        <v>230</v>
      </c>
      <c r="D62" s="29">
        <v>230</v>
      </c>
      <c r="E62" s="70">
        <v>230</v>
      </c>
    </row>
    <row r="63" spans="1:5" s="2" customFormat="1" ht="66.75" customHeight="1">
      <c r="A63" s="38" t="s">
        <v>265</v>
      </c>
      <c r="B63" s="20" t="s">
        <v>286</v>
      </c>
      <c r="C63" s="29">
        <v>100</v>
      </c>
      <c r="D63" s="29">
        <v>100</v>
      </c>
      <c r="E63" s="70">
        <v>100</v>
      </c>
    </row>
    <row r="64" spans="1:5" s="2" customFormat="1" ht="35.25" customHeight="1">
      <c r="A64" s="66" t="s">
        <v>208</v>
      </c>
      <c r="B64" s="65" t="s">
        <v>209</v>
      </c>
      <c r="C64" s="80">
        <f>C65+C67</f>
        <v>289.1</v>
      </c>
      <c r="D64" s="80">
        <f>D65+D67</f>
        <v>158</v>
      </c>
      <c r="E64" s="80">
        <f>E65+E67</f>
        <v>160</v>
      </c>
    </row>
    <row r="65" spans="1:5" s="2" customFormat="1" ht="35.25" customHeight="1">
      <c r="A65" s="67" t="s">
        <v>211</v>
      </c>
      <c r="B65" s="71" t="s">
        <v>210</v>
      </c>
      <c r="C65" s="70">
        <f>C66</f>
        <v>154</v>
      </c>
      <c r="D65" s="70">
        <f>D66</f>
        <v>158</v>
      </c>
      <c r="E65" s="70">
        <f>E66</f>
        <v>160</v>
      </c>
    </row>
    <row r="66" spans="1:5" s="2" customFormat="1" ht="32.25" customHeight="1">
      <c r="A66" s="67" t="s">
        <v>212</v>
      </c>
      <c r="B66" s="71" t="s">
        <v>210</v>
      </c>
      <c r="C66" s="70">
        <v>154</v>
      </c>
      <c r="D66" s="70">
        <v>158</v>
      </c>
      <c r="E66" s="70">
        <v>160</v>
      </c>
    </row>
    <row r="67" spans="1:5" s="2" customFormat="1" ht="32.25" customHeight="1">
      <c r="A67" s="67" t="s">
        <v>345</v>
      </c>
      <c r="B67" s="71" t="s">
        <v>296</v>
      </c>
      <c r="C67" s="70">
        <f>C68</f>
        <v>135.1</v>
      </c>
      <c r="D67" s="70">
        <f>D68</f>
        <v>0</v>
      </c>
      <c r="E67" s="70">
        <f>E68</f>
        <v>0</v>
      </c>
    </row>
    <row r="68" spans="1:5" s="2" customFormat="1" ht="32.25" customHeight="1">
      <c r="A68" s="67" t="s">
        <v>340</v>
      </c>
      <c r="B68" s="71" t="s">
        <v>297</v>
      </c>
      <c r="C68" s="70">
        <v>135.1</v>
      </c>
      <c r="D68" s="70">
        <v>0</v>
      </c>
      <c r="E68" s="70">
        <v>0</v>
      </c>
    </row>
    <row r="69" spans="1:5" s="2" customFormat="1" ht="28.5">
      <c r="A69" s="14" t="s">
        <v>8</v>
      </c>
      <c r="B69" s="26" t="s">
        <v>28</v>
      </c>
      <c r="C69" s="17">
        <f>C70+C72+C74</f>
        <v>7015.7</v>
      </c>
      <c r="D69" s="17">
        <f>D70+D72+D74</f>
        <v>12190.2</v>
      </c>
      <c r="E69" s="68">
        <f>E70+E72+E74</f>
        <v>4768.700000000001</v>
      </c>
    </row>
    <row r="70" spans="1:9" s="2" customFormat="1" ht="27" customHeight="1">
      <c r="A70" s="40" t="s">
        <v>9</v>
      </c>
      <c r="B70" s="49" t="s">
        <v>29</v>
      </c>
      <c r="C70" s="12">
        <f>C71</f>
        <v>440.4</v>
      </c>
      <c r="D70" s="12">
        <f>D71</f>
        <v>431.3</v>
      </c>
      <c r="E70" s="60">
        <f>E71</f>
        <v>422.3</v>
      </c>
      <c r="H70" s="64"/>
      <c r="I70" s="64"/>
    </row>
    <row r="71" spans="1:5" s="2" customFormat="1" ht="33" customHeight="1">
      <c r="A71" s="40" t="s">
        <v>41</v>
      </c>
      <c r="B71" s="81" t="s">
        <v>288</v>
      </c>
      <c r="C71" s="29">
        <v>440.4</v>
      </c>
      <c r="D71" s="29">
        <v>431.3</v>
      </c>
      <c r="E71" s="70">
        <v>422.3</v>
      </c>
    </row>
    <row r="72" spans="1:8" s="2" customFormat="1" ht="99.75" customHeight="1">
      <c r="A72" s="40" t="s">
        <v>10</v>
      </c>
      <c r="B72" s="45" t="s">
        <v>266</v>
      </c>
      <c r="C72" s="12">
        <f>C73</f>
        <v>5440</v>
      </c>
      <c r="D72" s="12">
        <f>D73</f>
        <v>10616.2</v>
      </c>
      <c r="E72" s="60">
        <f>E73</f>
        <v>3280.3</v>
      </c>
      <c r="H72" s="64"/>
    </row>
    <row r="73" spans="1:9" s="2" customFormat="1" ht="99.75" customHeight="1">
      <c r="A73" s="40" t="s">
        <v>50</v>
      </c>
      <c r="B73" s="54" t="s">
        <v>267</v>
      </c>
      <c r="C73" s="29">
        <f>5440</f>
        <v>5440</v>
      </c>
      <c r="D73" s="29">
        <v>10616.2</v>
      </c>
      <c r="E73" s="70">
        <v>3280.3</v>
      </c>
      <c r="I73" s="64"/>
    </row>
    <row r="74" spans="1:5" s="2" customFormat="1" ht="42" customHeight="1">
      <c r="A74" s="40" t="s">
        <v>42</v>
      </c>
      <c r="B74" s="49" t="s">
        <v>268</v>
      </c>
      <c r="C74" s="12">
        <f>C75+C76</f>
        <v>1135.3</v>
      </c>
      <c r="D74" s="12">
        <f>D75</f>
        <v>1142.7</v>
      </c>
      <c r="E74" s="60">
        <f>E75</f>
        <v>1066.1</v>
      </c>
    </row>
    <row r="75" spans="1:5" s="2" customFormat="1" ht="56.25" customHeight="1">
      <c r="A75" s="40" t="s">
        <v>44</v>
      </c>
      <c r="B75" s="55" t="s">
        <v>269</v>
      </c>
      <c r="C75" s="22">
        <v>976.4</v>
      </c>
      <c r="D75" s="22">
        <v>1142.7</v>
      </c>
      <c r="E75" s="87">
        <v>1066.1</v>
      </c>
    </row>
    <row r="76" spans="1:5" s="2" customFormat="1" ht="56.25" customHeight="1">
      <c r="A76" s="40" t="s">
        <v>379</v>
      </c>
      <c r="B76" s="55" t="s">
        <v>380</v>
      </c>
      <c r="C76" s="22">
        <v>158.9</v>
      </c>
      <c r="D76" s="22">
        <v>0</v>
      </c>
      <c r="E76" s="87">
        <v>0</v>
      </c>
    </row>
    <row r="77" spans="1:5" s="2" customFormat="1" ht="24.75" customHeight="1">
      <c r="A77" s="14" t="s">
        <v>30</v>
      </c>
      <c r="B77" s="26" t="s">
        <v>25</v>
      </c>
      <c r="C77" s="17">
        <f>C78+C81+C86+C89+C91+C93+C96+C100+C101+C104+C108</f>
        <v>450.70000000000005</v>
      </c>
      <c r="D77" s="17">
        <f>D78+D81+D86+D89+D91+D93+D96+D100+D101+D104+D108</f>
        <v>613.7</v>
      </c>
      <c r="E77" s="68">
        <f>E78+E81+E86+E89+E91+E93+E96+E100+E101+E104+E108</f>
        <v>610.1</v>
      </c>
    </row>
    <row r="78" spans="1:5" s="2" customFormat="1" ht="151.5" customHeight="1">
      <c r="A78" s="14" t="s">
        <v>185</v>
      </c>
      <c r="B78" s="48" t="s">
        <v>183</v>
      </c>
      <c r="C78" s="17">
        <f>C79+C80</f>
        <v>7.1</v>
      </c>
      <c r="D78" s="17">
        <f>D79+D80</f>
        <v>7.5</v>
      </c>
      <c r="E78" s="68">
        <f>E79+E80</f>
        <v>7.4</v>
      </c>
    </row>
    <row r="79" spans="1:5" s="2" customFormat="1" ht="54" customHeight="1">
      <c r="A79" s="40" t="s">
        <v>277</v>
      </c>
      <c r="B79" s="46" t="s">
        <v>184</v>
      </c>
      <c r="C79" s="22">
        <v>4.1</v>
      </c>
      <c r="D79" s="22">
        <v>4.5</v>
      </c>
      <c r="E79" s="87">
        <v>4.4</v>
      </c>
    </row>
    <row r="80" spans="1:5" s="2" customFormat="1" ht="27.75" customHeight="1">
      <c r="A80" s="40" t="s">
        <v>186</v>
      </c>
      <c r="B80" s="46" t="s">
        <v>181</v>
      </c>
      <c r="C80" s="12">
        <v>3</v>
      </c>
      <c r="D80" s="12">
        <v>3</v>
      </c>
      <c r="E80" s="60">
        <v>3</v>
      </c>
    </row>
    <row r="81" spans="1:5" s="2" customFormat="1" ht="112.5" customHeight="1">
      <c r="A81" s="14" t="s">
        <v>187</v>
      </c>
      <c r="B81" s="48" t="s">
        <v>214</v>
      </c>
      <c r="C81" s="17">
        <f>C82+C84+C85</f>
        <v>4.5</v>
      </c>
      <c r="D81" s="17">
        <f>D82+D84+D85</f>
        <v>4.7</v>
      </c>
      <c r="E81" s="68">
        <f>E82+E84+E85</f>
        <v>4.5</v>
      </c>
    </row>
    <row r="82" spans="1:5" s="2" customFormat="1" ht="27.75" customHeight="1">
      <c r="A82" s="63" t="s">
        <v>213</v>
      </c>
      <c r="B82" s="72" t="s">
        <v>218</v>
      </c>
      <c r="C82" s="60">
        <v>2.5</v>
      </c>
      <c r="D82" s="60">
        <v>2.5</v>
      </c>
      <c r="E82" s="60">
        <v>2.5</v>
      </c>
    </row>
    <row r="83" spans="1:5" s="2" customFormat="1" ht="54" customHeight="1" hidden="1">
      <c r="A83" s="69" t="s">
        <v>203</v>
      </c>
      <c r="B83" s="72" t="s">
        <v>202</v>
      </c>
      <c r="C83" s="82">
        <v>0</v>
      </c>
      <c r="D83" s="82">
        <v>0</v>
      </c>
      <c r="E83" s="70"/>
    </row>
    <row r="84" spans="1:5" s="2" customFormat="1" ht="28.5" customHeight="1">
      <c r="A84" s="69" t="s">
        <v>272</v>
      </c>
      <c r="B84" s="72" t="s">
        <v>181</v>
      </c>
      <c r="C84" s="60">
        <v>1.2</v>
      </c>
      <c r="D84" s="60">
        <v>1.4</v>
      </c>
      <c r="E84" s="60">
        <v>1.2</v>
      </c>
    </row>
    <row r="85" spans="1:5" s="2" customFormat="1" ht="24.75" customHeight="1">
      <c r="A85" s="40" t="s">
        <v>188</v>
      </c>
      <c r="B85" s="46" t="s">
        <v>181</v>
      </c>
      <c r="C85" s="60">
        <v>0.8</v>
      </c>
      <c r="D85" s="60">
        <v>0.8</v>
      </c>
      <c r="E85" s="60">
        <v>0.8</v>
      </c>
    </row>
    <row r="86" spans="1:5" s="2" customFormat="1" ht="95.25" customHeight="1">
      <c r="A86" s="61" t="s">
        <v>204</v>
      </c>
      <c r="B86" s="62" t="s">
        <v>215</v>
      </c>
      <c r="C86" s="68">
        <f>C87+C88</f>
        <v>2.3000000000000003</v>
      </c>
      <c r="D86" s="68">
        <f>D87+D88</f>
        <v>2.3000000000000003</v>
      </c>
      <c r="E86" s="68">
        <f>E87+E88</f>
        <v>2.4000000000000004</v>
      </c>
    </row>
    <row r="87" spans="1:5" s="2" customFormat="1" ht="24.75" customHeight="1">
      <c r="A87" s="40" t="s">
        <v>273</v>
      </c>
      <c r="B87" s="46" t="s">
        <v>205</v>
      </c>
      <c r="C87" s="12">
        <v>0.1</v>
      </c>
      <c r="D87" s="12">
        <v>0.1</v>
      </c>
      <c r="E87" s="60">
        <v>0.2</v>
      </c>
    </row>
    <row r="88" spans="1:5" s="2" customFormat="1" ht="24.75" customHeight="1">
      <c r="A88" s="40" t="s">
        <v>225</v>
      </c>
      <c r="B88" s="46" t="s">
        <v>205</v>
      </c>
      <c r="C88" s="12">
        <v>2.2</v>
      </c>
      <c r="D88" s="12">
        <v>2.2</v>
      </c>
      <c r="E88" s="60">
        <v>2.2</v>
      </c>
    </row>
    <row r="89" spans="1:5" s="2" customFormat="1" ht="103.5" customHeight="1">
      <c r="A89" s="61" t="s">
        <v>207</v>
      </c>
      <c r="B89" s="62" t="s">
        <v>216</v>
      </c>
      <c r="C89" s="17">
        <f>C90</f>
        <v>11.1</v>
      </c>
      <c r="D89" s="17">
        <f>D90</f>
        <v>14.8</v>
      </c>
      <c r="E89" s="68">
        <f>E90</f>
        <v>11.4</v>
      </c>
    </row>
    <row r="90" spans="1:5" s="2" customFormat="1" ht="40.5" customHeight="1">
      <c r="A90" s="63" t="s">
        <v>274</v>
      </c>
      <c r="B90" s="72" t="s">
        <v>206</v>
      </c>
      <c r="C90" s="60">
        <v>11.1</v>
      </c>
      <c r="D90" s="60">
        <v>14.8</v>
      </c>
      <c r="E90" s="60">
        <v>11.4</v>
      </c>
    </row>
    <row r="91" spans="1:5" s="2" customFormat="1" ht="100.5" customHeight="1">
      <c r="A91" s="61" t="s">
        <v>278</v>
      </c>
      <c r="B91" s="62" t="s">
        <v>280</v>
      </c>
      <c r="C91" s="68">
        <f>C92</f>
        <v>1.5</v>
      </c>
      <c r="D91" s="68">
        <f>D92</f>
        <v>1.5</v>
      </c>
      <c r="E91" s="68">
        <f>E92</f>
        <v>1.5</v>
      </c>
    </row>
    <row r="92" spans="1:5" s="2" customFormat="1" ht="28.5" customHeight="1">
      <c r="A92" s="69" t="s">
        <v>279</v>
      </c>
      <c r="B92" s="72" t="s">
        <v>281</v>
      </c>
      <c r="C92" s="60">
        <v>1.5</v>
      </c>
      <c r="D92" s="60">
        <v>1.5</v>
      </c>
      <c r="E92" s="60">
        <v>1.5</v>
      </c>
    </row>
    <row r="93" spans="1:5" s="2" customFormat="1" ht="113.25" customHeight="1">
      <c r="A93" s="61" t="s">
        <v>221</v>
      </c>
      <c r="B93" s="62" t="s">
        <v>219</v>
      </c>
      <c r="C93" s="68">
        <f>C94+C95</f>
        <v>9.5</v>
      </c>
      <c r="D93" s="68">
        <f>D94+D95</f>
        <v>9.5</v>
      </c>
      <c r="E93" s="68">
        <f>E94+E95</f>
        <v>9.5</v>
      </c>
    </row>
    <row r="94" spans="1:5" s="2" customFormat="1" ht="45" customHeight="1">
      <c r="A94" s="63" t="s">
        <v>223</v>
      </c>
      <c r="B94" s="72" t="s">
        <v>224</v>
      </c>
      <c r="C94" s="83">
        <v>7.7</v>
      </c>
      <c r="D94" s="83">
        <v>7.7</v>
      </c>
      <c r="E94" s="70">
        <v>7.7</v>
      </c>
    </row>
    <row r="95" spans="1:5" s="2" customFormat="1" ht="27.75" customHeight="1">
      <c r="A95" s="63" t="s">
        <v>220</v>
      </c>
      <c r="B95" s="72" t="s">
        <v>181</v>
      </c>
      <c r="C95" s="60">
        <v>1.8</v>
      </c>
      <c r="D95" s="60">
        <v>1.8</v>
      </c>
      <c r="E95" s="60">
        <v>1.8</v>
      </c>
    </row>
    <row r="96" spans="1:5" s="2" customFormat="1" ht="142.5" customHeight="1">
      <c r="A96" s="14" t="s">
        <v>189</v>
      </c>
      <c r="B96" s="48" t="s">
        <v>176</v>
      </c>
      <c r="C96" s="17">
        <f>C97+C98+C99</f>
        <v>21</v>
      </c>
      <c r="D96" s="17">
        <f>D97+D98+D99</f>
        <v>21</v>
      </c>
      <c r="E96" s="68">
        <f>E97+E98+E99</f>
        <v>21</v>
      </c>
    </row>
    <row r="97" spans="1:5" s="2" customFormat="1" ht="39.75" customHeight="1">
      <c r="A97" s="40" t="s">
        <v>175</v>
      </c>
      <c r="B97" s="56" t="s">
        <v>178</v>
      </c>
      <c r="C97" s="12">
        <v>0.5</v>
      </c>
      <c r="D97" s="12">
        <v>0.5</v>
      </c>
      <c r="E97" s="60">
        <v>0.5</v>
      </c>
    </row>
    <row r="98" spans="1:5" s="2" customFormat="1" ht="36.75" customHeight="1">
      <c r="A98" s="40" t="s">
        <v>179</v>
      </c>
      <c r="B98" s="46" t="s">
        <v>182</v>
      </c>
      <c r="C98" s="12">
        <v>2.5</v>
      </c>
      <c r="D98" s="12">
        <v>2.5</v>
      </c>
      <c r="E98" s="60">
        <v>2.5</v>
      </c>
    </row>
    <row r="99" spans="1:5" s="2" customFormat="1" ht="24.75" customHeight="1">
      <c r="A99" s="40" t="s">
        <v>180</v>
      </c>
      <c r="B99" s="46" t="s">
        <v>181</v>
      </c>
      <c r="C99" s="12">
        <v>18</v>
      </c>
      <c r="D99" s="12">
        <v>18</v>
      </c>
      <c r="E99" s="60">
        <v>18</v>
      </c>
    </row>
    <row r="100" spans="1:5" s="2" customFormat="1" ht="127.5" customHeight="1">
      <c r="A100" s="14" t="s">
        <v>144</v>
      </c>
      <c r="B100" s="48" t="s">
        <v>177</v>
      </c>
      <c r="C100" s="17">
        <v>50</v>
      </c>
      <c r="D100" s="17">
        <v>50</v>
      </c>
      <c r="E100" s="68">
        <v>50</v>
      </c>
    </row>
    <row r="101" spans="1:5" s="2" customFormat="1" ht="102" customHeight="1">
      <c r="A101" s="14" t="s">
        <v>200</v>
      </c>
      <c r="B101" s="48" t="s">
        <v>190</v>
      </c>
      <c r="C101" s="17">
        <f>C102+C103</f>
        <v>86.5</v>
      </c>
      <c r="D101" s="17">
        <f>D102+D103</f>
        <v>86.5</v>
      </c>
      <c r="E101" s="68">
        <f>E102+E103</f>
        <v>86.5</v>
      </c>
    </row>
    <row r="102" spans="1:5" s="2" customFormat="1" ht="128.25" customHeight="1">
      <c r="A102" s="40" t="s">
        <v>191</v>
      </c>
      <c r="B102" s="46" t="s">
        <v>201</v>
      </c>
      <c r="C102" s="12">
        <v>86</v>
      </c>
      <c r="D102" s="12">
        <v>86</v>
      </c>
      <c r="E102" s="60">
        <v>86</v>
      </c>
    </row>
    <row r="103" spans="1:5" s="2" customFormat="1" ht="30.75" customHeight="1">
      <c r="A103" s="40" t="s">
        <v>222</v>
      </c>
      <c r="B103" s="46" t="s">
        <v>181</v>
      </c>
      <c r="C103" s="12">
        <v>0.5</v>
      </c>
      <c r="D103" s="12">
        <v>0.5</v>
      </c>
      <c r="E103" s="60">
        <v>0.5</v>
      </c>
    </row>
    <row r="104" spans="1:5" s="2" customFormat="1" ht="116.25" customHeight="1">
      <c r="A104" s="14" t="s">
        <v>192</v>
      </c>
      <c r="B104" s="48" t="s">
        <v>193</v>
      </c>
      <c r="C104" s="17">
        <f>C105+C106+C107</f>
        <v>117.80000000000001</v>
      </c>
      <c r="D104" s="17">
        <f>D105+D106+D107</f>
        <v>276.5</v>
      </c>
      <c r="E104" s="68">
        <f>E105+E106+E107</f>
        <v>276.5</v>
      </c>
    </row>
    <row r="105" spans="1:5" s="2" customFormat="1" ht="33" customHeight="1">
      <c r="A105" s="40" t="s">
        <v>275</v>
      </c>
      <c r="B105" s="46" t="s">
        <v>194</v>
      </c>
      <c r="C105" s="12">
        <v>0.9</v>
      </c>
      <c r="D105" s="12">
        <v>0.9</v>
      </c>
      <c r="E105" s="60">
        <v>0.9</v>
      </c>
    </row>
    <row r="106" spans="1:5" s="2" customFormat="1" ht="23.25" customHeight="1">
      <c r="A106" s="40" t="s">
        <v>276</v>
      </c>
      <c r="B106" s="46" t="s">
        <v>181</v>
      </c>
      <c r="C106" s="12">
        <v>9</v>
      </c>
      <c r="D106" s="12">
        <v>8.8</v>
      </c>
      <c r="E106" s="60">
        <v>8.8</v>
      </c>
    </row>
    <row r="107" spans="1:5" s="2" customFormat="1" ht="27" customHeight="1">
      <c r="A107" s="40" t="s">
        <v>195</v>
      </c>
      <c r="B107" s="46" t="s">
        <v>181</v>
      </c>
      <c r="C107" s="12">
        <f>266.8-158.9</f>
        <v>107.9</v>
      </c>
      <c r="D107" s="12">
        <v>266.8</v>
      </c>
      <c r="E107" s="60">
        <v>266.8</v>
      </c>
    </row>
    <row r="108" spans="1:5" s="2" customFormat="1" ht="81" customHeight="1">
      <c r="A108" s="14" t="s">
        <v>196</v>
      </c>
      <c r="B108" s="57" t="s">
        <v>217</v>
      </c>
      <c r="C108" s="17">
        <f>C109+C110</f>
        <v>139.4</v>
      </c>
      <c r="D108" s="17">
        <f>D109+D110</f>
        <v>139.4</v>
      </c>
      <c r="E108" s="68">
        <f>E109+E110</f>
        <v>139.4</v>
      </c>
    </row>
    <row r="109" spans="1:5" s="2" customFormat="1" ht="30" customHeight="1">
      <c r="A109" s="40" t="s">
        <v>152</v>
      </c>
      <c r="B109" s="58" t="s">
        <v>197</v>
      </c>
      <c r="C109" s="22">
        <v>33.5</v>
      </c>
      <c r="D109" s="22">
        <v>33.5</v>
      </c>
      <c r="E109" s="87">
        <v>33.5</v>
      </c>
    </row>
    <row r="110" spans="1:5" s="2" customFormat="1" ht="29.25" customHeight="1">
      <c r="A110" s="40" t="s">
        <v>118</v>
      </c>
      <c r="B110" s="58" t="s">
        <v>199</v>
      </c>
      <c r="C110" s="12">
        <v>105.9</v>
      </c>
      <c r="D110" s="12">
        <v>105.9</v>
      </c>
      <c r="E110" s="60">
        <v>105.9</v>
      </c>
    </row>
    <row r="111" spans="1:5" s="2" customFormat="1" ht="24.75" customHeight="1">
      <c r="A111" s="40" t="s">
        <v>35</v>
      </c>
      <c r="B111" s="26" t="s">
        <v>11</v>
      </c>
      <c r="C111" s="17">
        <f>C112</f>
        <v>131057</v>
      </c>
      <c r="D111" s="17">
        <f>D112</f>
        <v>131057</v>
      </c>
      <c r="E111" s="68">
        <f>E112</f>
        <v>41057</v>
      </c>
    </row>
    <row r="112" spans="1:5" s="2" customFormat="1" ht="21.75" customHeight="1">
      <c r="A112" s="40" t="s">
        <v>43</v>
      </c>
      <c r="B112" s="15" t="s">
        <v>47</v>
      </c>
      <c r="C112" s="12">
        <f>C113+C114</f>
        <v>131057</v>
      </c>
      <c r="D112" s="12">
        <f>D113+D114</f>
        <v>131057</v>
      </c>
      <c r="E112" s="60">
        <f>E113+E114</f>
        <v>41057</v>
      </c>
    </row>
    <row r="113" spans="1:5" s="2" customFormat="1" ht="30.75" customHeight="1">
      <c r="A113" s="40" t="s">
        <v>270</v>
      </c>
      <c r="B113" s="54" t="s">
        <v>151</v>
      </c>
      <c r="C113" s="22">
        <v>1057</v>
      </c>
      <c r="D113" s="22">
        <v>1057</v>
      </c>
      <c r="E113" s="87">
        <v>1057</v>
      </c>
    </row>
    <row r="114" spans="1:5" s="2" customFormat="1" ht="36" customHeight="1">
      <c r="A114" s="40" t="s">
        <v>271</v>
      </c>
      <c r="B114" s="54" t="s">
        <v>227</v>
      </c>
      <c r="C114" s="12">
        <v>130000</v>
      </c>
      <c r="D114" s="22">
        <v>130000</v>
      </c>
      <c r="E114" s="87">
        <v>40000</v>
      </c>
    </row>
    <row r="115" spans="1:5" s="2" customFormat="1" ht="27.75" customHeight="1">
      <c r="A115" s="14" t="s">
        <v>23</v>
      </c>
      <c r="B115" s="26" t="s">
        <v>15</v>
      </c>
      <c r="C115" s="27">
        <f>C116+C199</f>
        <v>3130791.1</v>
      </c>
      <c r="D115" s="27">
        <f>D116+D199</f>
        <v>964373.8999999999</v>
      </c>
      <c r="E115" s="27">
        <f>E116+E199</f>
        <v>1174849</v>
      </c>
    </row>
    <row r="116" spans="1:5" s="2" customFormat="1" ht="34.5" customHeight="1">
      <c r="A116" s="40" t="s">
        <v>24</v>
      </c>
      <c r="B116" s="15" t="s">
        <v>46</v>
      </c>
      <c r="C116" s="24">
        <f>C117+C135+C168+C196</f>
        <v>3135697</v>
      </c>
      <c r="D116" s="24">
        <f>D117+D135+D168+D196</f>
        <v>964373.8999999999</v>
      </c>
      <c r="E116" s="88">
        <f>E117+E135+E168+E196</f>
        <v>1174849</v>
      </c>
    </row>
    <row r="117" spans="1:5" s="2" customFormat="1" ht="33.75" customHeight="1">
      <c r="A117" s="14" t="s">
        <v>96</v>
      </c>
      <c r="B117" s="15" t="s">
        <v>93</v>
      </c>
      <c r="C117" s="17">
        <f>C118</f>
        <v>874</v>
      </c>
      <c r="D117" s="17">
        <f>D118</f>
        <v>1482</v>
      </c>
      <c r="E117" s="68">
        <f>E118</f>
        <v>1735</v>
      </c>
    </row>
    <row r="118" spans="1:5" s="2" customFormat="1" ht="47.25" customHeight="1">
      <c r="A118" s="40" t="s">
        <v>97</v>
      </c>
      <c r="B118" s="46" t="s">
        <v>156</v>
      </c>
      <c r="C118" s="29">
        <v>874</v>
      </c>
      <c r="D118" s="29">
        <v>1482</v>
      </c>
      <c r="E118" s="29">
        <v>1735</v>
      </c>
    </row>
    <row r="119" spans="1:5" s="2" customFormat="1" ht="36" customHeight="1" hidden="1">
      <c r="A119" s="40" t="s">
        <v>51</v>
      </c>
      <c r="B119" s="42" t="s">
        <v>52</v>
      </c>
      <c r="C119" s="29"/>
      <c r="D119" s="29"/>
      <c r="E119" s="70"/>
    </row>
    <row r="120" spans="1:5" s="2" customFormat="1" ht="31.5" customHeight="1" hidden="1">
      <c r="A120" s="40" t="s">
        <v>53</v>
      </c>
      <c r="B120" s="43" t="s">
        <v>71</v>
      </c>
      <c r="C120" s="29"/>
      <c r="D120" s="29"/>
      <c r="E120" s="70"/>
    </row>
    <row r="121" spans="1:5" s="2" customFormat="1" ht="27" customHeight="1" hidden="1">
      <c r="A121" s="40" t="s">
        <v>63</v>
      </c>
      <c r="B121" s="42" t="s">
        <v>62</v>
      </c>
      <c r="C121" s="29"/>
      <c r="D121" s="29"/>
      <c r="E121" s="70"/>
    </row>
    <row r="122" spans="1:5" s="2" customFormat="1" ht="34.5" customHeight="1" hidden="1">
      <c r="A122" s="40" t="s">
        <v>54</v>
      </c>
      <c r="B122" s="43" t="s">
        <v>70</v>
      </c>
      <c r="C122" s="29"/>
      <c r="D122" s="29"/>
      <c r="E122" s="70"/>
    </row>
    <row r="123" spans="1:5" s="2" customFormat="1" ht="32.25" customHeight="1" hidden="1">
      <c r="A123" s="40" t="s">
        <v>58</v>
      </c>
      <c r="B123" s="43" t="s">
        <v>66</v>
      </c>
      <c r="C123" s="29"/>
      <c r="D123" s="29"/>
      <c r="E123" s="70"/>
    </row>
    <row r="124" spans="1:5" s="2" customFormat="1" ht="108.75" customHeight="1" hidden="1">
      <c r="A124" s="40" t="s">
        <v>55</v>
      </c>
      <c r="B124" s="30" t="s">
        <v>78</v>
      </c>
      <c r="C124" s="29"/>
      <c r="D124" s="29"/>
      <c r="E124" s="70"/>
    </row>
    <row r="125" spans="1:5" s="2" customFormat="1" ht="134.25" customHeight="1" hidden="1">
      <c r="A125" s="40" t="s">
        <v>57</v>
      </c>
      <c r="B125" s="30" t="s">
        <v>77</v>
      </c>
      <c r="C125" s="29"/>
      <c r="D125" s="29"/>
      <c r="E125" s="70"/>
    </row>
    <row r="126" spans="1:5" s="2" customFormat="1" ht="105" customHeight="1" hidden="1">
      <c r="A126" s="40" t="s">
        <v>56</v>
      </c>
      <c r="B126" s="30" t="s">
        <v>79</v>
      </c>
      <c r="C126" s="29"/>
      <c r="D126" s="29"/>
      <c r="E126" s="70"/>
    </row>
    <row r="127" spans="1:5" s="2" customFormat="1" ht="83.25" customHeight="1" hidden="1">
      <c r="A127" s="40" t="s">
        <v>59</v>
      </c>
      <c r="B127" s="30" t="s">
        <v>75</v>
      </c>
      <c r="C127" s="29"/>
      <c r="D127" s="29"/>
      <c r="E127" s="70"/>
    </row>
    <row r="128" spans="1:5" s="2" customFormat="1" ht="47.25" customHeight="1" hidden="1">
      <c r="A128" s="40" t="s">
        <v>61</v>
      </c>
      <c r="B128" s="43" t="s">
        <v>69</v>
      </c>
      <c r="C128" s="29"/>
      <c r="D128" s="29"/>
      <c r="E128" s="70"/>
    </row>
    <row r="129" spans="1:5" s="2" customFormat="1" ht="63" customHeight="1" hidden="1">
      <c r="A129" s="40" t="s">
        <v>64</v>
      </c>
      <c r="B129" s="43" t="s">
        <v>72</v>
      </c>
      <c r="C129" s="29"/>
      <c r="D129" s="29"/>
      <c r="E129" s="70"/>
    </row>
    <row r="130" spans="1:5" s="2" customFormat="1" ht="75.75" customHeight="1" hidden="1">
      <c r="A130" s="40" t="s">
        <v>65</v>
      </c>
      <c r="B130" s="30" t="s">
        <v>73</v>
      </c>
      <c r="C130" s="29"/>
      <c r="D130" s="29"/>
      <c r="E130" s="70"/>
    </row>
    <row r="131" spans="1:5" s="2" customFormat="1" ht="66" customHeight="1" hidden="1">
      <c r="A131" s="40" t="s">
        <v>67</v>
      </c>
      <c r="B131" s="43" t="s">
        <v>68</v>
      </c>
      <c r="C131" s="29"/>
      <c r="D131" s="29"/>
      <c r="E131" s="70"/>
    </row>
    <row r="132" spans="1:5" s="2" customFormat="1" ht="100.5" customHeight="1" hidden="1">
      <c r="A132" s="40" t="s">
        <v>74</v>
      </c>
      <c r="B132" s="30" t="s">
        <v>76</v>
      </c>
      <c r="C132" s="29"/>
      <c r="D132" s="29"/>
      <c r="E132" s="70"/>
    </row>
    <row r="133" spans="1:5" s="2" customFormat="1" ht="101.25" customHeight="1" hidden="1">
      <c r="A133" s="40" t="s">
        <v>80</v>
      </c>
      <c r="B133" s="30" t="s">
        <v>81</v>
      </c>
      <c r="C133" s="29"/>
      <c r="D133" s="29"/>
      <c r="E133" s="70"/>
    </row>
    <row r="134" spans="1:5" s="2" customFormat="1" ht="101.25" customHeight="1" hidden="1">
      <c r="A134" s="40" t="s">
        <v>82</v>
      </c>
      <c r="B134" s="30" t="s">
        <v>83</v>
      </c>
      <c r="C134" s="29"/>
      <c r="D134" s="29"/>
      <c r="E134" s="70"/>
    </row>
    <row r="135" spans="1:5" s="2" customFormat="1" ht="39" customHeight="1">
      <c r="A135" s="41" t="s">
        <v>113</v>
      </c>
      <c r="B135" s="31" t="s">
        <v>121</v>
      </c>
      <c r="C135" s="24">
        <f>C136+C137+C138+C139+C140+C141+C142+C143+C144+C145+C146+C147+C152</f>
        <v>2386291.4</v>
      </c>
      <c r="D135" s="24">
        <f>D136+D137+D138+D139+D140+D141+D142+D143+D144+D145+D146+D147+D152</f>
        <v>203916.3</v>
      </c>
      <c r="E135" s="24">
        <f>E136+E137+E138+E139+E140+E141+E142+E143+E144+E145+E146+E147+E152</f>
        <v>428838.4</v>
      </c>
    </row>
    <row r="136" spans="1:5" s="2" customFormat="1" ht="81.75" customHeight="1">
      <c r="A136" s="40" t="s">
        <v>138</v>
      </c>
      <c r="B136" s="46" t="s">
        <v>312</v>
      </c>
      <c r="C136" s="22">
        <v>0</v>
      </c>
      <c r="D136" s="22">
        <v>7699.4</v>
      </c>
      <c r="E136" s="87">
        <v>190000</v>
      </c>
    </row>
    <row r="137" spans="1:5" s="2" customFormat="1" ht="129.75" customHeight="1">
      <c r="A137" s="40" t="s">
        <v>130</v>
      </c>
      <c r="B137" s="46" t="s">
        <v>161</v>
      </c>
      <c r="C137" s="22">
        <f>5700+3233</f>
        <v>8933</v>
      </c>
      <c r="D137" s="22">
        <v>0</v>
      </c>
      <c r="E137" s="87">
        <v>0</v>
      </c>
    </row>
    <row r="138" spans="1:5" s="2" customFormat="1" ht="96" customHeight="1">
      <c r="A138" s="40" t="s">
        <v>356</v>
      </c>
      <c r="B138" s="46" t="s">
        <v>357</v>
      </c>
      <c r="C138" s="22">
        <v>153722.9</v>
      </c>
      <c r="D138" s="22">
        <v>0</v>
      </c>
      <c r="E138" s="22">
        <v>0</v>
      </c>
    </row>
    <row r="139" spans="1:5" s="2" customFormat="1" ht="35.25" customHeight="1">
      <c r="A139" s="40" t="s">
        <v>131</v>
      </c>
      <c r="B139" s="47" t="s">
        <v>355</v>
      </c>
      <c r="C139" s="22">
        <f>644883.6+1359937.5</f>
        <v>2004821.1</v>
      </c>
      <c r="D139" s="22">
        <v>0</v>
      </c>
      <c r="E139" s="22">
        <v>0</v>
      </c>
    </row>
    <row r="140" spans="1:5" s="2" customFormat="1" ht="81" customHeight="1">
      <c r="A140" s="44" t="s">
        <v>325</v>
      </c>
      <c r="B140" s="46" t="s">
        <v>326</v>
      </c>
      <c r="C140" s="22">
        <v>0</v>
      </c>
      <c r="D140" s="22">
        <v>0</v>
      </c>
      <c r="E140" s="87">
        <v>10500</v>
      </c>
    </row>
    <row r="141" spans="1:5" s="2" customFormat="1" ht="84.75" customHeight="1">
      <c r="A141" s="44" t="s">
        <v>323</v>
      </c>
      <c r="B141" s="46" t="s">
        <v>324</v>
      </c>
      <c r="C141" s="22">
        <v>0</v>
      </c>
      <c r="D141" s="22">
        <v>0</v>
      </c>
      <c r="E141" s="87">
        <v>8816.7</v>
      </c>
    </row>
    <row r="142" spans="1:5" s="2" customFormat="1" ht="110.25" customHeight="1">
      <c r="A142" s="44" t="s">
        <v>169</v>
      </c>
      <c r="B142" s="46" t="s">
        <v>313</v>
      </c>
      <c r="C142" s="22">
        <v>15398.3</v>
      </c>
      <c r="D142" s="29">
        <v>0</v>
      </c>
      <c r="E142" s="70">
        <v>0</v>
      </c>
    </row>
    <row r="143" spans="1:5" s="2" customFormat="1" ht="56.25" customHeight="1">
      <c r="A143" s="44" t="s">
        <v>327</v>
      </c>
      <c r="B143" s="46" t="s">
        <v>328</v>
      </c>
      <c r="C143" s="22">
        <v>0</v>
      </c>
      <c r="D143" s="29">
        <v>0</v>
      </c>
      <c r="E143" s="70">
        <v>1592.2</v>
      </c>
    </row>
    <row r="144" spans="1:5" s="2" customFormat="1" ht="67.5" customHeight="1">
      <c r="A144" s="32" t="s">
        <v>145</v>
      </c>
      <c r="B144" s="46" t="s">
        <v>146</v>
      </c>
      <c r="C144" s="87">
        <f>27651+556</f>
        <v>28207</v>
      </c>
      <c r="D144" s="87">
        <f>27155-2</f>
        <v>27153</v>
      </c>
      <c r="E144" s="87">
        <f>27975-59</f>
        <v>27916</v>
      </c>
    </row>
    <row r="145" spans="1:6" s="2" customFormat="1" ht="39" customHeight="1">
      <c r="A145" s="32" t="s">
        <v>162</v>
      </c>
      <c r="B145" s="46" t="s">
        <v>147</v>
      </c>
      <c r="C145" s="87">
        <f>14417-4315.3</f>
        <v>10101.7</v>
      </c>
      <c r="D145" s="87">
        <v>6493</v>
      </c>
      <c r="E145" s="87">
        <v>6452</v>
      </c>
      <c r="F145" s="52"/>
    </row>
    <row r="146" spans="1:6" s="2" customFormat="1" ht="51" customHeight="1">
      <c r="A146" s="32" t="s">
        <v>315</v>
      </c>
      <c r="B146" s="46" t="s">
        <v>316</v>
      </c>
      <c r="C146" s="22">
        <f>325.1-0.4</f>
        <v>324.70000000000005</v>
      </c>
      <c r="D146" s="22">
        <f>340.6-0.4</f>
        <v>340.20000000000005</v>
      </c>
      <c r="E146" s="22">
        <f>343.4-0.4</f>
        <v>343</v>
      </c>
      <c r="F146" s="52"/>
    </row>
    <row r="147" spans="1:6" s="2" customFormat="1" ht="41.25" customHeight="1">
      <c r="A147" s="41" t="s">
        <v>321</v>
      </c>
      <c r="B147" s="31" t="s">
        <v>322</v>
      </c>
      <c r="C147" s="24">
        <f>C148+C149+C150+C151</f>
        <v>42051.4</v>
      </c>
      <c r="D147" s="24">
        <f>D148+D149+D150+D151</f>
        <v>20485.6</v>
      </c>
      <c r="E147" s="88">
        <f>E148+E149+E150+E151</f>
        <v>157197.8</v>
      </c>
      <c r="F147" s="52"/>
    </row>
    <row r="148" spans="1:5" s="2" customFormat="1" ht="48" customHeight="1">
      <c r="A148" s="32" t="s">
        <v>173</v>
      </c>
      <c r="B148" s="46" t="s">
        <v>174</v>
      </c>
      <c r="C148" s="22">
        <f>5349.4</f>
        <v>5349.4</v>
      </c>
      <c r="D148" s="22">
        <f>20485.6</f>
        <v>20485.6</v>
      </c>
      <c r="E148" s="87">
        <v>0</v>
      </c>
    </row>
    <row r="149" spans="1:5" s="2" customFormat="1" ht="68.25" customHeight="1">
      <c r="A149" s="32" t="s">
        <v>347</v>
      </c>
      <c r="B149" s="46" t="s">
        <v>339</v>
      </c>
      <c r="C149" s="22">
        <v>0</v>
      </c>
      <c r="D149" s="22">
        <v>0</v>
      </c>
      <c r="E149" s="87">
        <v>157197.8</v>
      </c>
    </row>
    <row r="150" spans="1:5" s="2" customFormat="1" ht="60" customHeight="1">
      <c r="A150" s="32" t="s">
        <v>165</v>
      </c>
      <c r="B150" s="46" t="s">
        <v>166</v>
      </c>
      <c r="C150" s="22">
        <v>1590</v>
      </c>
      <c r="D150" s="22">
        <v>0</v>
      </c>
      <c r="E150" s="87">
        <v>0</v>
      </c>
    </row>
    <row r="151" spans="1:5" s="2" customFormat="1" ht="69.75" customHeight="1">
      <c r="A151" s="32" t="s">
        <v>348</v>
      </c>
      <c r="B151" s="46" t="s">
        <v>338</v>
      </c>
      <c r="C151" s="22">
        <v>35112</v>
      </c>
      <c r="D151" s="22">
        <v>0</v>
      </c>
      <c r="E151" s="87">
        <v>0</v>
      </c>
    </row>
    <row r="152" spans="1:5" s="2" customFormat="1" ht="27" customHeight="1">
      <c r="A152" s="41" t="s">
        <v>114</v>
      </c>
      <c r="B152" s="31" t="s">
        <v>62</v>
      </c>
      <c r="C152" s="24">
        <f>C153+C154+C155+C156+C157+C158+C159+C160+C161+C162+C163+C164+C165+C166+C167</f>
        <v>122731.3</v>
      </c>
      <c r="D152" s="24">
        <f>D153+D154+D155+D156+D157+D158+D159+D160+D161+D162+D163+D164+D165+D166+D167</f>
        <v>141745.1</v>
      </c>
      <c r="E152" s="88">
        <f>E153+E154+E155+E156+E157+E158+E159+E160+E161+E162+E163+E164+E165+E166+E167</f>
        <v>26020.7</v>
      </c>
    </row>
    <row r="153" spans="1:5" s="2" customFormat="1" ht="39" customHeight="1">
      <c r="A153" s="40" t="s">
        <v>119</v>
      </c>
      <c r="B153" s="46" t="s">
        <v>120</v>
      </c>
      <c r="C153" s="87">
        <v>2744</v>
      </c>
      <c r="D153" s="87">
        <v>2744</v>
      </c>
      <c r="E153" s="87">
        <v>2744</v>
      </c>
    </row>
    <row r="154" spans="1:5" s="2" customFormat="1" ht="64.5" customHeight="1">
      <c r="A154" s="40" t="s">
        <v>164</v>
      </c>
      <c r="B154" s="46" t="s">
        <v>229</v>
      </c>
      <c r="C154" s="22">
        <v>10800</v>
      </c>
      <c r="D154" s="29">
        <v>750</v>
      </c>
      <c r="E154" s="70">
        <v>0</v>
      </c>
    </row>
    <row r="155" spans="1:5" s="2" customFormat="1" ht="50.25" customHeight="1">
      <c r="A155" s="40" t="s">
        <v>135</v>
      </c>
      <c r="B155" s="46" t="s">
        <v>311</v>
      </c>
      <c r="C155" s="22">
        <f>420-420</f>
        <v>0</v>
      </c>
      <c r="D155" s="22">
        <v>311</v>
      </c>
      <c r="E155" s="70">
        <v>0</v>
      </c>
    </row>
    <row r="156" spans="1:5" s="2" customFormat="1" ht="35.25" customHeight="1">
      <c r="A156" s="40" t="s">
        <v>132</v>
      </c>
      <c r="B156" s="46" t="s">
        <v>133</v>
      </c>
      <c r="C156" s="22">
        <v>4090.1</v>
      </c>
      <c r="D156" s="29">
        <v>4090.1</v>
      </c>
      <c r="E156" s="70">
        <v>4884.3</v>
      </c>
    </row>
    <row r="157" spans="1:5" s="2" customFormat="1" ht="150.75" customHeight="1">
      <c r="A157" s="40" t="s">
        <v>198</v>
      </c>
      <c r="B157" s="46" t="s">
        <v>314</v>
      </c>
      <c r="C157" s="22">
        <v>244</v>
      </c>
      <c r="D157" s="29">
        <v>244</v>
      </c>
      <c r="E157" s="70">
        <v>244</v>
      </c>
    </row>
    <row r="158" spans="1:5" s="2" customFormat="1" ht="78.75" customHeight="1">
      <c r="A158" s="40" t="s">
        <v>136</v>
      </c>
      <c r="B158" s="46" t="s">
        <v>160</v>
      </c>
      <c r="C158" s="29">
        <v>0</v>
      </c>
      <c r="D158" s="29">
        <v>0</v>
      </c>
      <c r="E158" s="70">
        <v>2782.4</v>
      </c>
    </row>
    <row r="159" spans="1:5" s="2" customFormat="1" ht="132" customHeight="1">
      <c r="A159" s="40" t="s">
        <v>226</v>
      </c>
      <c r="B159" s="46" t="s">
        <v>228</v>
      </c>
      <c r="C159" s="22">
        <f>337.5+67.5</f>
        <v>405</v>
      </c>
      <c r="D159" s="29">
        <v>0</v>
      </c>
      <c r="E159" s="70">
        <v>0</v>
      </c>
    </row>
    <row r="160" spans="1:5" s="2" customFormat="1" ht="146.25" customHeight="1">
      <c r="A160" s="40" t="s">
        <v>134</v>
      </c>
      <c r="B160" s="46" t="s">
        <v>167</v>
      </c>
      <c r="C160" s="22">
        <f>384.5-74.1</f>
        <v>310.4</v>
      </c>
      <c r="D160" s="29">
        <v>0</v>
      </c>
      <c r="E160" s="70">
        <v>0</v>
      </c>
    </row>
    <row r="161" spans="1:5" s="2" customFormat="1" ht="79.5" customHeight="1">
      <c r="A161" s="40" t="s">
        <v>153</v>
      </c>
      <c r="B161" s="46" t="s">
        <v>163</v>
      </c>
      <c r="C161" s="22">
        <v>15162</v>
      </c>
      <c r="D161" s="22">
        <v>15162</v>
      </c>
      <c r="E161" s="87">
        <v>15162</v>
      </c>
    </row>
    <row r="162" spans="1:5" s="2" customFormat="1" ht="65.25" customHeight="1">
      <c r="A162" s="40" t="s">
        <v>172</v>
      </c>
      <c r="B162" s="46" t="s">
        <v>349</v>
      </c>
      <c r="C162" s="22">
        <v>7665.8</v>
      </c>
      <c r="D162" s="29">
        <f>7667-7667</f>
        <v>0</v>
      </c>
      <c r="E162" s="70">
        <f>7667-7667</f>
        <v>0</v>
      </c>
    </row>
    <row r="163" spans="1:5" s="2" customFormat="1" ht="46.5" customHeight="1">
      <c r="A163" s="40" t="s">
        <v>317</v>
      </c>
      <c r="B163" s="46" t="s">
        <v>318</v>
      </c>
      <c r="C163" s="22">
        <v>78560</v>
      </c>
      <c r="D163" s="29">
        <v>26704</v>
      </c>
      <c r="E163" s="70">
        <f>7667-7667</f>
        <v>0</v>
      </c>
    </row>
    <row r="164" spans="1:5" s="2" customFormat="1" ht="68.25" customHeight="1">
      <c r="A164" s="40" t="s">
        <v>319</v>
      </c>
      <c r="B164" s="46" t="s">
        <v>320</v>
      </c>
      <c r="C164" s="22">
        <v>2750</v>
      </c>
      <c r="D164" s="29">
        <v>0</v>
      </c>
      <c r="E164" s="70">
        <v>0</v>
      </c>
    </row>
    <row r="165" spans="1:5" s="2" customFormat="1" ht="128.25" customHeight="1">
      <c r="A165" s="40" t="s">
        <v>329</v>
      </c>
      <c r="B165" s="46" t="s">
        <v>334</v>
      </c>
      <c r="C165" s="22">
        <v>0</v>
      </c>
      <c r="D165" s="29">
        <v>0</v>
      </c>
      <c r="E165" s="70">
        <v>204</v>
      </c>
    </row>
    <row r="166" spans="1:5" s="2" customFormat="1" ht="54" customHeight="1">
      <c r="A166" s="40" t="s">
        <v>330</v>
      </c>
      <c r="B166" s="46" t="s">
        <v>332</v>
      </c>
      <c r="C166" s="22">
        <v>0</v>
      </c>
      <c r="D166" s="29">
        <v>77979</v>
      </c>
      <c r="E166" s="70">
        <v>0</v>
      </c>
    </row>
    <row r="167" spans="1:5" s="2" customFormat="1" ht="62.25" customHeight="1">
      <c r="A167" s="40" t="s">
        <v>331</v>
      </c>
      <c r="B167" s="46" t="s">
        <v>333</v>
      </c>
      <c r="C167" s="22">
        <v>0</v>
      </c>
      <c r="D167" s="29">
        <v>13761</v>
      </c>
      <c r="E167" s="70">
        <v>0</v>
      </c>
    </row>
    <row r="168" spans="1:5" s="2" customFormat="1" ht="33" customHeight="1">
      <c r="A168" s="41" t="s">
        <v>98</v>
      </c>
      <c r="B168" s="31" t="s">
        <v>92</v>
      </c>
      <c r="C168" s="24">
        <f>C169+C172+C182+C185+C186+C187+C188+C189+C190+C191+C192</f>
        <v>747588.6</v>
      </c>
      <c r="D168" s="24">
        <f>D169+D172+D182+D185+D186+D187+D188+D189+D190+D191+D192</f>
        <v>733975.6</v>
      </c>
      <c r="E168" s="24">
        <f>E169+E172+E182+E185+E186+E187+E188+E189+E190+E191+E192</f>
        <v>744275.6</v>
      </c>
    </row>
    <row r="169" spans="1:5" s="2" customFormat="1" ht="52.5" customHeight="1">
      <c r="A169" s="41" t="s">
        <v>141</v>
      </c>
      <c r="B169" s="31" t="s">
        <v>159</v>
      </c>
      <c r="C169" s="24">
        <f>C170+C171</f>
        <v>18528</v>
      </c>
      <c r="D169" s="24">
        <f>D170+D171</f>
        <v>19181</v>
      </c>
      <c r="E169" s="88">
        <f>E170+E171</f>
        <v>19859</v>
      </c>
    </row>
    <row r="170" spans="1:5" s="2" customFormat="1" ht="98.25" customHeight="1">
      <c r="A170" s="40" t="s">
        <v>100</v>
      </c>
      <c r="B170" s="46" t="s">
        <v>298</v>
      </c>
      <c r="C170" s="22">
        <f>16808-504</f>
        <v>16304</v>
      </c>
      <c r="D170" s="29">
        <f>17481-524</f>
        <v>16957</v>
      </c>
      <c r="E170" s="29">
        <f>18180-545</f>
        <v>17635</v>
      </c>
    </row>
    <row r="171" spans="1:5" s="2" customFormat="1" ht="98.25" customHeight="1">
      <c r="A171" s="40" t="s">
        <v>101</v>
      </c>
      <c r="B171" s="46" t="s">
        <v>299</v>
      </c>
      <c r="C171" s="22">
        <v>2224</v>
      </c>
      <c r="D171" s="22">
        <v>2224</v>
      </c>
      <c r="E171" s="87">
        <v>2224</v>
      </c>
    </row>
    <row r="172" spans="1:5" s="2" customFormat="1" ht="47.25">
      <c r="A172" s="41" t="s">
        <v>102</v>
      </c>
      <c r="B172" s="31" t="s">
        <v>90</v>
      </c>
      <c r="C172" s="24">
        <f>C173+C174+C175+C176+C177+C178+C179+C180+C181</f>
        <v>7225.6</v>
      </c>
      <c r="D172" s="24">
        <f>D173+D174+D175+D176+D177+D178+D179+D180+D181</f>
        <v>7238.6</v>
      </c>
      <c r="E172" s="88">
        <f>E173+E174+E175+E176+E177+E178+E179+E180+E181</f>
        <v>7239.6</v>
      </c>
    </row>
    <row r="173" spans="1:5" s="2" customFormat="1" ht="78.75">
      <c r="A173" s="40" t="s">
        <v>103</v>
      </c>
      <c r="B173" s="46" t="s">
        <v>157</v>
      </c>
      <c r="C173" s="84">
        <v>2288</v>
      </c>
      <c r="D173" s="84">
        <v>2288</v>
      </c>
      <c r="E173" s="84">
        <v>2288</v>
      </c>
    </row>
    <row r="174" spans="1:5" s="2" customFormat="1" ht="80.25" customHeight="1">
      <c r="A174" s="40" t="s">
        <v>104</v>
      </c>
      <c r="B174" s="46" t="s">
        <v>170</v>
      </c>
      <c r="C174" s="22">
        <v>71</v>
      </c>
      <c r="D174" s="22">
        <v>71</v>
      </c>
      <c r="E174" s="87">
        <v>71</v>
      </c>
    </row>
    <row r="175" spans="1:5" s="2" customFormat="1" ht="89.25" customHeight="1">
      <c r="A175" s="40" t="s">
        <v>105</v>
      </c>
      <c r="B175" s="46" t="s">
        <v>302</v>
      </c>
      <c r="C175" s="85">
        <v>1606</v>
      </c>
      <c r="D175" s="85">
        <v>1619</v>
      </c>
      <c r="E175" s="84">
        <v>1620</v>
      </c>
    </row>
    <row r="176" spans="1:5" s="2" customFormat="1" ht="52.5" customHeight="1">
      <c r="A176" s="40" t="s">
        <v>139</v>
      </c>
      <c r="B176" s="46" t="s">
        <v>303</v>
      </c>
      <c r="C176" s="85">
        <v>511</v>
      </c>
      <c r="D176" s="85">
        <v>511</v>
      </c>
      <c r="E176" s="84">
        <v>511</v>
      </c>
    </row>
    <row r="177" spans="1:5" s="2" customFormat="1" ht="72.75" customHeight="1">
      <c r="A177" s="40" t="s">
        <v>106</v>
      </c>
      <c r="B177" s="46" t="s">
        <v>304</v>
      </c>
      <c r="C177" s="85">
        <v>1260</v>
      </c>
      <c r="D177" s="85">
        <v>1260</v>
      </c>
      <c r="E177" s="84">
        <v>1260</v>
      </c>
    </row>
    <row r="178" spans="1:5" s="2" customFormat="1" ht="63.75" customHeight="1">
      <c r="A178" s="40" t="s">
        <v>107</v>
      </c>
      <c r="B178" s="46" t="s">
        <v>95</v>
      </c>
      <c r="C178" s="85">
        <v>708</v>
      </c>
      <c r="D178" s="85">
        <v>708</v>
      </c>
      <c r="E178" s="84">
        <v>708</v>
      </c>
    </row>
    <row r="179" spans="1:5" s="2" customFormat="1" ht="177.75" customHeight="1">
      <c r="A179" s="40" t="s">
        <v>127</v>
      </c>
      <c r="B179" s="46" t="s">
        <v>305</v>
      </c>
      <c r="C179" s="22">
        <v>494</v>
      </c>
      <c r="D179" s="22">
        <v>494</v>
      </c>
      <c r="E179" s="87">
        <v>494</v>
      </c>
    </row>
    <row r="180" spans="1:5" s="2" customFormat="1" ht="80.25" customHeight="1">
      <c r="A180" s="40" t="s">
        <v>128</v>
      </c>
      <c r="B180" s="46" t="s">
        <v>171</v>
      </c>
      <c r="C180" s="22">
        <v>251</v>
      </c>
      <c r="D180" s="22">
        <v>251</v>
      </c>
      <c r="E180" s="87">
        <v>251</v>
      </c>
    </row>
    <row r="181" spans="1:5" s="2" customFormat="1" ht="120" customHeight="1">
      <c r="A181" s="40" t="s">
        <v>306</v>
      </c>
      <c r="B181" s="46" t="s">
        <v>307</v>
      </c>
      <c r="C181" s="22">
        <v>36.6</v>
      </c>
      <c r="D181" s="22">
        <v>36.6</v>
      </c>
      <c r="E181" s="87">
        <v>36.6</v>
      </c>
    </row>
    <row r="182" spans="1:5" s="2" customFormat="1" ht="92.25" customHeight="1">
      <c r="A182" s="41" t="s">
        <v>140</v>
      </c>
      <c r="B182" s="48" t="s">
        <v>158</v>
      </c>
      <c r="C182" s="24">
        <f>C183+C184</f>
        <v>18611</v>
      </c>
      <c r="D182" s="24">
        <f>D183+D184</f>
        <v>18611</v>
      </c>
      <c r="E182" s="88">
        <f>E183+E184</f>
        <v>18611</v>
      </c>
    </row>
    <row r="183" spans="1:5" s="2" customFormat="1" ht="128.25" customHeight="1">
      <c r="A183" s="40" t="s">
        <v>108</v>
      </c>
      <c r="B183" s="46" t="s">
        <v>168</v>
      </c>
      <c r="C183" s="22">
        <v>17753</v>
      </c>
      <c r="D183" s="22">
        <v>17753</v>
      </c>
      <c r="E183" s="87">
        <v>17753</v>
      </c>
    </row>
    <row r="184" spans="1:5" s="2" customFormat="1" ht="109.5" customHeight="1">
      <c r="A184" s="40" t="s">
        <v>109</v>
      </c>
      <c r="B184" s="46" t="s">
        <v>142</v>
      </c>
      <c r="C184" s="22">
        <v>858</v>
      </c>
      <c r="D184" s="22">
        <v>858</v>
      </c>
      <c r="E184" s="87">
        <v>858</v>
      </c>
    </row>
    <row r="185" spans="1:5" s="2" customFormat="1" ht="68.25" customHeight="1">
      <c r="A185" s="40" t="s">
        <v>110</v>
      </c>
      <c r="B185" s="46" t="s">
        <v>352</v>
      </c>
      <c r="C185" s="22">
        <v>22633</v>
      </c>
      <c r="D185" s="29">
        <v>11317</v>
      </c>
      <c r="E185" s="70">
        <v>18861</v>
      </c>
    </row>
    <row r="186" spans="1:5" s="2" customFormat="1" ht="63.75" customHeight="1">
      <c r="A186" s="40" t="s">
        <v>99</v>
      </c>
      <c r="B186" s="49" t="s">
        <v>300</v>
      </c>
      <c r="C186" s="22">
        <v>3740</v>
      </c>
      <c r="D186" s="29">
        <v>3870</v>
      </c>
      <c r="E186" s="70">
        <v>4005</v>
      </c>
    </row>
    <row r="187" spans="1:5" s="2" customFormat="1" ht="69" customHeight="1">
      <c r="A187" s="40" t="s">
        <v>129</v>
      </c>
      <c r="B187" s="49" t="s">
        <v>301</v>
      </c>
      <c r="C187" s="22">
        <v>528</v>
      </c>
      <c r="D187" s="22">
        <v>106</v>
      </c>
      <c r="E187" s="87">
        <v>65</v>
      </c>
    </row>
    <row r="188" spans="1:5" s="2" customFormat="1" ht="69" customHeight="1">
      <c r="A188" s="40" t="s">
        <v>308</v>
      </c>
      <c r="B188" s="49" t="s">
        <v>309</v>
      </c>
      <c r="C188" s="22">
        <v>0</v>
      </c>
      <c r="D188" s="22">
        <v>0</v>
      </c>
      <c r="E188" s="22">
        <v>1470</v>
      </c>
    </row>
    <row r="189" spans="1:5" s="2" customFormat="1" ht="84" customHeight="1">
      <c r="A189" s="40" t="s">
        <v>358</v>
      </c>
      <c r="B189" s="49" t="s">
        <v>359</v>
      </c>
      <c r="C189" s="22">
        <v>0</v>
      </c>
      <c r="D189" s="22">
        <v>1366</v>
      </c>
      <c r="E189" s="22">
        <v>1366</v>
      </c>
    </row>
    <row r="190" spans="1:5" s="2" customFormat="1" ht="69.75" customHeight="1">
      <c r="A190" s="40" t="s">
        <v>154</v>
      </c>
      <c r="B190" s="50" t="s">
        <v>350</v>
      </c>
      <c r="C190" s="22">
        <v>18358</v>
      </c>
      <c r="D190" s="29">
        <v>18358</v>
      </c>
      <c r="E190" s="29">
        <f>18905-34</f>
        <v>18871</v>
      </c>
    </row>
    <row r="191" spans="1:5" s="2" customFormat="1" ht="46.5" customHeight="1">
      <c r="A191" s="94" t="s">
        <v>346</v>
      </c>
      <c r="B191" s="95" t="s">
        <v>310</v>
      </c>
      <c r="C191" s="85">
        <v>4037</v>
      </c>
      <c r="D191" s="86">
        <v>0</v>
      </c>
      <c r="E191" s="90">
        <v>0</v>
      </c>
    </row>
    <row r="192" spans="1:5" s="2" customFormat="1" ht="24.75" customHeight="1">
      <c r="A192" s="40" t="s">
        <v>111</v>
      </c>
      <c r="B192" s="31" t="s">
        <v>48</v>
      </c>
      <c r="C192" s="24">
        <f>C193+C194+C195</f>
        <v>653928</v>
      </c>
      <c r="D192" s="24">
        <f>D193+D194+D195</f>
        <v>653928</v>
      </c>
      <c r="E192" s="24">
        <f>E193+E194+E195</f>
        <v>653928</v>
      </c>
    </row>
    <row r="193" spans="1:5" s="2" customFormat="1" ht="224.25" customHeight="1">
      <c r="A193" s="40" t="s">
        <v>112</v>
      </c>
      <c r="B193" s="51" t="s">
        <v>362</v>
      </c>
      <c r="C193" s="22">
        <v>366909</v>
      </c>
      <c r="D193" s="22">
        <v>366909</v>
      </c>
      <c r="E193" s="22">
        <v>366909</v>
      </c>
    </row>
    <row r="194" spans="1:5" s="2" customFormat="1" ht="237.75" customHeight="1">
      <c r="A194" s="40" t="s">
        <v>363</v>
      </c>
      <c r="B194" s="51" t="s">
        <v>360</v>
      </c>
      <c r="C194" s="22">
        <v>4638</v>
      </c>
      <c r="D194" s="22">
        <v>4638</v>
      </c>
      <c r="E194" s="22">
        <v>4638</v>
      </c>
    </row>
    <row r="195" spans="1:5" s="2" customFormat="1" ht="231" customHeight="1">
      <c r="A195" s="40" t="s">
        <v>364</v>
      </c>
      <c r="B195" s="51" t="s">
        <v>361</v>
      </c>
      <c r="C195" s="22">
        <v>282381</v>
      </c>
      <c r="D195" s="22">
        <v>282381</v>
      </c>
      <c r="E195" s="22">
        <v>282381</v>
      </c>
    </row>
    <row r="196" spans="1:5" s="2" customFormat="1" ht="37.5" customHeight="1">
      <c r="A196" s="41" t="s">
        <v>335</v>
      </c>
      <c r="B196" s="31" t="s">
        <v>336</v>
      </c>
      <c r="C196" s="24">
        <f>C198+C197</f>
        <v>943</v>
      </c>
      <c r="D196" s="24">
        <f>D198+D197</f>
        <v>25000</v>
      </c>
      <c r="E196" s="24">
        <f>E198+E197</f>
        <v>0</v>
      </c>
    </row>
    <row r="197" spans="1:5" s="2" customFormat="1" ht="52.5" customHeight="1">
      <c r="A197" s="69" t="s">
        <v>351</v>
      </c>
      <c r="B197" s="75" t="s">
        <v>337</v>
      </c>
      <c r="C197" s="22">
        <f>25000-25000</f>
        <v>0</v>
      </c>
      <c r="D197" s="22">
        <v>25000</v>
      </c>
      <c r="E197" s="22">
        <v>0</v>
      </c>
    </row>
    <row r="198" spans="1:5" s="2" customFormat="1" ht="119.25" customHeight="1">
      <c r="A198" s="69" t="s">
        <v>374</v>
      </c>
      <c r="B198" s="75" t="s">
        <v>375</v>
      </c>
      <c r="C198" s="22">
        <v>943</v>
      </c>
      <c r="D198" s="22">
        <v>0</v>
      </c>
      <c r="E198" s="22">
        <v>0</v>
      </c>
    </row>
    <row r="199" spans="1:5" s="2" customFormat="1" ht="60" customHeight="1">
      <c r="A199" s="41" t="s">
        <v>366</v>
      </c>
      <c r="B199" s="31" t="s">
        <v>367</v>
      </c>
      <c r="C199" s="88">
        <f>C200+C201+C202+C203</f>
        <v>-4905.9</v>
      </c>
      <c r="D199" s="88">
        <f>D200+D201+D202+D203</f>
        <v>0</v>
      </c>
      <c r="E199" s="88">
        <f>E200+E201+E202+E203</f>
        <v>0</v>
      </c>
    </row>
    <row r="200" spans="1:5" s="2" customFormat="1" ht="81.75" customHeight="1">
      <c r="A200" s="69" t="s">
        <v>371</v>
      </c>
      <c r="B200" s="75" t="s">
        <v>372</v>
      </c>
      <c r="C200" s="87">
        <v>-2124.7</v>
      </c>
      <c r="D200" s="87">
        <v>0</v>
      </c>
      <c r="E200" s="87">
        <v>0</v>
      </c>
    </row>
    <row r="201" spans="1:5" s="2" customFormat="1" ht="54" customHeight="1">
      <c r="A201" s="69" t="s">
        <v>368</v>
      </c>
      <c r="B201" s="75" t="s">
        <v>370</v>
      </c>
      <c r="C201" s="87">
        <v>-87.9</v>
      </c>
      <c r="D201" s="87">
        <v>0</v>
      </c>
      <c r="E201" s="87">
        <v>0</v>
      </c>
    </row>
    <row r="202" spans="1:5" s="2" customFormat="1" ht="54" customHeight="1">
      <c r="A202" s="69" t="s">
        <v>369</v>
      </c>
      <c r="B202" s="75" t="s">
        <v>370</v>
      </c>
      <c r="C202" s="87">
        <v>-2458.8</v>
      </c>
      <c r="D202" s="87">
        <v>0</v>
      </c>
      <c r="E202" s="87">
        <v>0</v>
      </c>
    </row>
    <row r="203" spans="1:5" s="2" customFormat="1" ht="54" customHeight="1">
      <c r="A203" s="69" t="s">
        <v>373</v>
      </c>
      <c r="B203" s="75" t="s">
        <v>370</v>
      </c>
      <c r="C203" s="87">
        <v>-234.5</v>
      </c>
      <c r="D203" s="87">
        <v>0</v>
      </c>
      <c r="E203" s="87">
        <v>0</v>
      </c>
    </row>
    <row r="204" spans="1:5" ht="24" customHeight="1">
      <c r="A204" s="26" t="s">
        <v>0</v>
      </c>
      <c r="B204" s="39" t="s">
        <v>18</v>
      </c>
      <c r="C204" s="17">
        <f>C16+C115</f>
        <v>4252656.1</v>
      </c>
      <c r="D204" s="17">
        <f>D16+D115</f>
        <v>2119280.4</v>
      </c>
      <c r="E204" s="17">
        <f>E16+E115</f>
        <v>2196345.8</v>
      </c>
    </row>
    <row r="205" spans="1:5" ht="30" customHeight="1">
      <c r="A205" s="38" t="s">
        <v>1</v>
      </c>
      <c r="B205" s="25" t="s">
        <v>19</v>
      </c>
      <c r="C205" s="12">
        <f>SUM(C115)</f>
        <v>3130791.1</v>
      </c>
      <c r="D205" s="12">
        <f>SUM(D115)</f>
        <v>964373.8999999999</v>
      </c>
      <c r="E205" s="12">
        <f>SUM(E115)</f>
        <v>1174849</v>
      </c>
    </row>
    <row r="206" spans="1:5" ht="30.75" customHeight="1">
      <c r="A206" s="26" t="s">
        <v>2</v>
      </c>
      <c r="B206" s="39" t="s">
        <v>20</v>
      </c>
      <c r="C206" s="17">
        <f>C204</f>
        <v>4252656.1</v>
      </c>
      <c r="D206" s="17">
        <f>D204</f>
        <v>2119280.4</v>
      </c>
      <c r="E206" s="17">
        <f>E204</f>
        <v>2196345.8</v>
      </c>
    </row>
    <row r="207" spans="3:5" ht="18.75">
      <c r="C207" s="96"/>
      <c r="D207" s="96"/>
      <c r="E207" s="97"/>
    </row>
    <row r="208" ht="18.75">
      <c r="E208" s="91"/>
    </row>
    <row r="209" ht="18.75">
      <c r="E209" s="91"/>
    </row>
    <row r="210" ht="18.75">
      <c r="E210" s="91"/>
    </row>
    <row r="211" ht="16.5" customHeight="1">
      <c r="E211" s="91"/>
    </row>
    <row r="212" ht="18.75">
      <c r="E212" s="91"/>
    </row>
    <row r="213" ht="18.75">
      <c r="E213" s="91"/>
    </row>
    <row r="214" ht="18.75">
      <c r="E214" s="91"/>
    </row>
    <row r="215" ht="16.5" customHeight="1">
      <c r="E215" s="91"/>
    </row>
    <row r="216" ht="38.25" customHeight="1">
      <c r="E216" s="91"/>
    </row>
    <row r="217" ht="16.5" customHeight="1">
      <c r="E217" s="91"/>
    </row>
    <row r="218" ht="28.5" customHeight="1">
      <c r="E218" s="91"/>
    </row>
    <row r="219" ht="21" customHeight="1">
      <c r="E219" s="91"/>
    </row>
    <row r="220" ht="20.25" customHeight="1">
      <c r="E220" s="91"/>
    </row>
    <row r="221" ht="18.75" customHeight="1">
      <c r="E221" s="91"/>
    </row>
    <row r="222" ht="21" customHeight="1">
      <c r="E222" s="91"/>
    </row>
    <row r="223" ht="17.25" customHeight="1">
      <c r="E223" s="91"/>
    </row>
    <row r="224" ht="17.25" customHeight="1">
      <c r="E224" s="91"/>
    </row>
    <row r="225" ht="18.75">
      <c r="E225" s="91"/>
    </row>
    <row r="226" ht="18.75">
      <c r="E226" s="91"/>
    </row>
    <row r="227" ht="17.25" customHeight="1">
      <c r="E227" s="91"/>
    </row>
    <row r="228" ht="17.25" customHeight="1">
      <c r="E228" s="91"/>
    </row>
    <row r="229" ht="18.75">
      <c r="E229" s="91"/>
    </row>
    <row r="230" ht="17.25" customHeight="1">
      <c r="E230" s="91"/>
    </row>
    <row r="231" ht="18.75">
      <c r="E231" s="91"/>
    </row>
    <row r="232" ht="18.75">
      <c r="E232" s="91"/>
    </row>
    <row r="233" ht="18.75">
      <c r="E233" s="91"/>
    </row>
    <row r="234" ht="18.75">
      <c r="E234" s="91"/>
    </row>
    <row r="235" ht="18.75">
      <c r="E235" s="91"/>
    </row>
    <row r="236" ht="18.75">
      <c r="E236" s="91"/>
    </row>
    <row r="237" ht="18.75">
      <c r="E237" s="91"/>
    </row>
    <row r="238" ht="18.75">
      <c r="E238" s="91"/>
    </row>
    <row r="239" ht="18.75">
      <c r="E239" s="91"/>
    </row>
    <row r="240" ht="18.75">
      <c r="E240" s="91"/>
    </row>
    <row r="241" ht="18.75">
      <c r="E241" s="91"/>
    </row>
    <row r="242" ht="18.75">
      <c r="E242" s="91"/>
    </row>
    <row r="243" ht="18.75">
      <c r="E243" s="91"/>
    </row>
    <row r="244" ht="18.75">
      <c r="E244" s="91"/>
    </row>
    <row r="245" ht="18.75">
      <c r="E245" s="91"/>
    </row>
    <row r="246" ht="18.75">
      <c r="E246" s="91"/>
    </row>
    <row r="247" ht="18.75">
      <c r="E247" s="91"/>
    </row>
    <row r="248" ht="28.5" customHeight="1">
      <c r="E248" s="91"/>
    </row>
    <row r="249" ht="22.5" customHeight="1">
      <c r="E249" s="91"/>
    </row>
    <row r="250" ht="18.75">
      <c r="E250" s="91"/>
    </row>
    <row r="251" ht="18.75">
      <c r="E251" s="91"/>
    </row>
    <row r="252" ht="18.75">
      <c r="E252" s="91"/>
    </row>
    <row r="253" ht="18.75">
      <c r="E253" s="91"/>
    </row>
    <row r="254" ht="18.75">
      <c r="E254" s="91"/>
    </row>
    <row r="255" ht="18.75">
      <c r="E255" s="91"/>
    </row>
    <row r="256" ht="18.75">
      <c r="E256" s="91"/>
    </row>
    <row r="257" ht="18.75">
      <c r="E257" s="91"/>
    </row>
    <row r="258" ht="18.75">
      <c r="E258" s="91"/>
    </row>
    <row r="259" ht="18.75">
      <c r="E259" s="91"/>
    </row>
    <row r="260" ht="18.75">
      <c r="E260" s="91"/>
    </row>
    <row r="261" ht="18.75">
      <c r="E261" s="91"/>
    </row>
    <row r="262" ht="18.75">
      <c r="E262" s="91"/>
    </row>
    <row r="263" ht="18.75">
      <c r="E263" s="91"/>
    </row>
    <row r="264" ht="18.75">
      <c r="E264" s="91"/>
    </row>
    <row r="265" ht="25.5" customHeight="1">
      <c r="E265" s="91"/>
    </row>
    <row r="266" ht="39" customHeight="1">
      <c r="E266" s="91"/>
    </row>
    <row r="267" ht="13.5" customHeight="1">
      <c r="E267" s="91"/>
    </row>
    <row r="268" ht="18.75">
      <c r="E268" s="91"/>
    </row>
    <row r="269" ht="18.75">
      <c r="E269" s="91"/>
    </row>
    <row r="270" ht="18.75">
      <c r="E270" s="91"/>
    </row>
    <row r="271" ht="18.75">
      <c r="E271" s="91"/>
    </row>
    <row r="272" ht="18.75">
      <c r="E272" s="91"/>
    </row>
    <row r="273" ht="18.75">
      <c r="E273" s="91"/>
    </row>
    <row r="274" ht="18.75">
      <c r="E274" s="91"/>
    </row>
    <row r="275" ht="72" customHeight="1">
      <c r="E275" s="91"/>
    </row>
    <row r="276" ht="18.75">
      <c r="E276" s="91"/>
    </row>
    <row r="277" ht="18.75">
      <c r="E277" s="91"/>
    </row>
    <row r="278" ht="18.75">
      <c r="E278" s="91"/>
    </row>
    <row r="279" ht="18.75">
      <c r="E279" s="91"/>
    </row>
    <row r="280" ht="18.75">
      <c r="E280" s="91"/>
    </row>
    <row r="281" ht="18.75">
      <c r="E281" s="91"/>
    </row>
    <row r="282" ht="18.75">
      <c r="E282" s="91"/>
    </row>
    <row r="283" ht="18.75">
      <c r="E283" s="91"/>
    </row>
    <row r="284" ht="18.75">
      <c r="E284" s="91"/>
    </row>
    <row r="285" ht="18.75">
      <c r="E285" s="91"/>
    </row>
    <row r="286" ht="18.75">
      <c r="E286" s="91"/>
    </row>
    <row r="287" ht="18.75">
      <c r="E287" s="91"/>
    </row>
    <row r="288" ht="18.75">
      <c r="E288" s="91"/>
    </row>
    <row r="289" ht="18.75">
      <c r="E289" s="91"/>
    </row>
    <row r="290" ht="18.75">
      <c r="E290" s="91"/>
    </row>
    <row r="291" ht="72.75" customHeight="1">
      <c r="E291" s="91"/>
    </row>
    <row r="292" ht="18.75">
      <c r="E292" s="91"/>
    </row>
    <row r="293" ht="18.75">
      <c r="E293" s="91"/>
    </row>
    <row r="294" ht="18.75">
      <c r="E294" s="91"/>
    </row>
    <row r="295" ht="18.75">
      <c r="E295" s="91"/>
    </row>
    <row r="296" ht="18.75">
      <c r="E296" s="91"/>
    </row>
    <row r="297" ht="18.75">
      <c r="E297" s="91"/>
    </row>
    <row r="298" ht="18.75">
      <c r="E298" s="91"/>
    </row>
    <row r="299" ht="18.75">
      <c r="E299" s="91"/>
    </row>
    <row r="300" ht="18.75">
      <c r="E300" s="91"/>
    </row>
    <row r="301" ht="60" customHeight="1">
      <c r="E301" s="91"/>
    </row>
    <row r="302" ht="28.5" customHeight="1">
      <c r="E302" s="91"/>
    </row>
    <row r="303" ht="18.75">
      <c r="E303" s="91"/>
    </row>
    <row r="304" ht="18.75">
      <c r="E304" s="91"/>
    </row>
    <row r="305" ht="18.75">
      <c r="E305" s="91"/>
    </row>
    <row r="306" ht="18.75">
      <c r="E306" s="91"/>
    </row>
    <row r="307" ht="18.75">
      <c r="E307" s="91"/>
    </row>
    <row r="308" ht="18.75">
      <c r="E308" s="91"/>
    </row>
    <row r="309" ht="18.75">
      <c r="E309" s="91"/>
    </row>
    <row r="310" ht="18.75">
      <c r="E310" s="91"/>
    </row>
    <row r="311" ht="18.75">
      <c r="E311" s="91"/>
    </row>
    <row r="312" ht="18.75">
      <c r="E312" s="91"/>
    </row>
    <row r="313" ht="18.75">
      <c r="E313" s="91"/>
    </row>
    <row r="314" ht="18.75">
      <c r="E314" s="91"/>
    </row>
    <row r="315" ht="18.75">
      <c r="E315" s="91"/>
    </row>
    <row r="316" ht="18.75">
      <c r="E316" s="91"/>
    </row>
    <row r="317" ht="18.75">
      <c r="E317" s="91"/>
    </row>
    <row r="318" ht="18.75">
      <c r="E318" s="91"/>
    </row>
    <row r="319" ht="28.5" customHeight="1">
      <c r="E319" s="91"/>
    </row>
    <row r="320" ht="18.75">
      <c r="E320" s="91"/>
    </row>
    <row r="321" ht="18.75">
      <c r="E321" s="91"/>
    </row>
    <row r="322" ht="18.75">
      <c r="E322" s="91"/>
    </row>
    <row r="323" ht="18" customHeight="1">
      <c r="E323" s="91"/>
    </row>
    <row r="324" ht="20.25" customHeight="1">
      <c r="E324" s="91"/>
    </row>
    <row r="325" ht="13.5" customHeight="1">
      <c r="E325" s="91"/>
    </row>
    <row r="326" ht="15" customHeight="1">
      <c r="E326" s="91"/>
    </row>
    <row r="328" ht="21.75" customHeight="1"/>
    <row r="329" ht="11.25" customHeight="1"/>
    <row r="330" ht="12.75" customHeight="1"/>
    <row r="331" ht="18.75" customHeight="1"/>
    <row r="332" ht="15.75" customHeight="1"/>
    <row r="333" ht="22.5" customHeight="1"/>
  </sheetData>
  <sheetProtection/>
  <mergeCells count="9">
    <mergeCell ref="A10:D10"/>
    <mergeCell ref="A11:D11"/>
    <mergeCell ref="B7:E7"/>
    <mergeCell ref="B8:E8"/>
    <mergeCell ref="B6:E6"/>
    <mergeCell ref="B1:E1"/>
    <mergeCell ref="B2:E2"/>
    <mergeCell ref="B3:E3"/>
    <mergeCell ref="B4:E4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2022-03-18T09:45:18Z</cp:lastPrinted>
  <dcterms:created xsi:type="dcterms:W3CDTF">1999-10-28T10:18:25Z</dcterms:created>
  <dcterms:modified xsi:type="dcterms:W3CDTF">2022-03-24T06:38:08Z</dcterms:modified>
  <cp:category/>
  <cp:version/>
  <cp:contentType/>
  <cp:contentStatus/>
</cp:coreProperties>
</file>