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1020" windowWidth="23250" windowHeight="12690"/>
  </bookViews>
  <sheets>
    <sheet name="Лист 1" sheetId="2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D327" i="2" l="1"/>
  <c r="D328" i="2"/>
  <c r="C327" i="2"/>
  <c r="C328" i="2"/>
  <c r="D441" i="2" l="1"/>
  <c r="E441" i="2" s="1"/>
  <c r="C441" i="2"/>
  <c r="D428" i="2"/>
  <c r="C428" i="2"/>
  <c r="E428" i="2" s="1"/>
  <c r="D381" i="2"/>
  <c r="E381" i="2" s="1"/>
  <c r="C381" i="2"/>
  <c r="D309" i="2"/>
  <c r="C309" i="2"/>
  <c r="E309" i="2" s="1"/>
  <c r="D280" i="2"/>
  <c r="C280" i="2"/>
  <c r="E280" i="2" s="1"/>
  <c r="D266" i="2"/>
  <c r="E266" i="2" s="1"/>
  <c r="C266" i="2"/>
  <c r="D247" i="2"/>
  <c r="C247" i="2"/>
  <c r="E247" i="2" s="1"/>
  <c r="D177" i="2"/>
  <c r="E177" i="2" s="1"/>
  <c r="C177" i="2"/>
  <c r="D144" i="2"/>
  <c r="C144" i="2"/>
  <c r="E144" i="2" s="1"/>
  <c r="D120" i="2"/>
  <c r="E120" i="2" s="1"/>
  <c r="C120" i="2"/>
  <c r="D108" i="2"/>
  <c r="C108" i="2"/>
  <c r="E108" i="2" s="1"/>
  <c r="D104" i="2"/>
  <c r="C104" i="2"/>
  <c r="E104" i="2" s="1"/>
  <c r="D84" i="2" l="1"/>
  <c r="E84" i="2" s="1"/>
  <c r="C84" i="2"/>
  <c r="D63" i="2"/>
  <c r="E63" i="2" s="1"/>
  <c r="C63" i="2"/>
  <c r="D36" i="2"/>
  <c r="E36" i="2" s="1"/>
  <c r="C36" i="2"/>
  <c r="D452" i="2" l="1"/>
  <c r="E452" i="2" s="1"/>
  <c r="C452" i="2"/>
  <c r="D445" i="2"/>
  <c r="E445" i="2" s="1"/>
  <c r="C445" i="2"/>
  <c r="D437" i="2"/>
  <c r="E437" i="2" s="1"/>
  <c r="C437" i="2"/>
  <c r="D421" i="2"/>
  <c r="C421" i="2"/>
  <c r="D400" i="2"/>
  <c r="D292" i="2"/>
  <c r="C292" i="2"/>
  <c r="E292" i="2" s="1"/>
  <c r="C284" i="2"/>
  <c r="D284" i="2"/>
  <c r="E284" i="2" s="1"/>
  <c r="D261" i="2"/>
  <c r="C261" i="2"/>
  <c r="D197" i="2"/>
  <c r="D138" i="2"/>
  <c r="C138" i="2"/>
  <c r="D114" i="2"/>
  <c r="C114" i="2"/>
  <c r="D56" i="2"/>
  <c r="C56" i="2"/>
  <c r="D53" i="2"/>
  <c r="C53" i="2"/>
  <c r="D28" i="2"/>
  <c r="C28" i="2"/>
  <c r="D22" i="2"/>
  <c r="E22" i="2" s="1"/>
  <c r="C22" i="2"/>
  <c r="E328" i="2" l="1"/>
  <c r="E391" i="2"/>
  <c r="E355" i="2"/>
  <c r="E288" i="2"/>
  <c r="E282" i="2"/>
  <c r="E283" i="2"/>
  <c r="D450" i="2" l="1"/>
  <c r="C450" i="2"/>
  <c r="E457" i="2"/>
  <c r="E442" i="2"/>
  <c r="E443" i="2"/>
  <c r="E444" i="2"/>
  <c r="E446" i="2"/>
  <c r="E447" i="2"/>
  <c r="E448" i="2"/>
  <c r="E449" i="2"/>
  <c r="C434" i="2"/>
  <c r="E389" i="2"/>
  <c r="E390" i="2"/>
  <c r="E392" i="2"/>
  <c r="E394" i="2"/>
  <c r="E397" i="2"/>
  <c r="E400" i="2"/>
  <c r="E405" i="2"/>
  <c r="E408" i="2"/>
  <c r="E409" i="2"/>
  <c r="E410" i="2"/>
  <c r="E411" i="2"/>
  <c r="E418" i="2"/>
  <c r="E425" i="2"/>
  <c r="E429" i="2"/>
  <c r="E430" i="2"/>
  <c r="E431" i="2"/>
  <c r="E432" i="2"/>
  <c r="D427" i="2"/>
  <c r="D426" i="2" s="1"/>
  <c r="C427" i="2"/>
  <c r="C426" i="2" s="1"/>
  <c r="C420" i="2"/>
  <c r="C399" i="2"/>
  <c r="C395" i="2"/>
  <c r="C387" i="2"/>
  <c r="E376" i="2"/>
  <c r="E382" i="2"/>
  <c r="E383" i="2"/>
  <c r="E384" i="2"/>
  <c r="D380" i="2"/>
  <c r="C380" i="2"/>
  <c r="C379" i="2" s="1"/>
  <c r="D375" i="2"/>
  <c r="C375" i="2"/>
  <c r="E347" i="2"/>
  <c r="E348" i="2"/>
  <c r="E349" i="2"/>
  <c r="E350" i="2"/>
  <c r="E352" i="2"/>
  <c r="E357" i="2"/>
  <c r="E359" i="2"/>
  <c r="E361" i="2"/>
  <c r="E362" i="2"/>
  <c r="E363" i="2"/>
  <c r="E364" i="2"/>
  <c r="D360" i="2"/>
  <c r="C360" i="2"/>
  <c r="C351" i="2"/>
  <c r="D351" i="2"/>
  <c r="E351" i="2" s="1"/>
  <c r="D346" i="2"/>
  <c r="C346" i="2"/>
  <c r="E336" i="2"/>
  <c r="E337" i="2"/>
  <c r="E338" i="2"/>
  <c r="E341" i="2"/>
  <c r="D335" i="2"/>
  <c r="C335" i="2"/>
  <c r="E335" i="2" s="1"/>
  <c r="E310" i="2"/>
  <c r="E311" i="2"/>
  <c r="E314" i="2"/>
  <c r="E319" i="2"/>
  <c r="E321" i="2"/>
  <c r="D320" i="2"/>
  <c r="C320" i="2"/>
  <c r="D318" i="2"/>
  <c r="D317" i="2" s="1"/>
  <c r="C318" i="2"/>
  <c r="C317" i="2" s="1"/>
  <c r="D308" i="2"/>
  <c r="C308" i="2"/>
  <c r="E257" i="2"/>
  <c r="E267" i="2"/>
  <c r="E268" i="2"/>
  <c r="E269" i="2"/>
  <c r="E273" i="2"/>
  <c r="E276" i="2"/>
  <c r="E279" i="2"/>
  <c r="E281" i="2"/>
  <c r="E285" i="2"/>
  <c r="E286" i="2"/>
  <c r="E287" i="2"/>
  <c r="E289" i="2"/>
  <c r="E291" i="2"/>
  <c r="E293" i="2"/>
  <c r="E294" i="2"/>
  <c r="E295" i="2"/>
  <c r="E296" i="2"/>
  <c r="C278" i="2"/>
  <c r="D275" i="2"/>
  <c r="D274" i="2" s="1"/>
  <c r="C275" i="2"/>
  <c r="C274" i="2" s="1"/>
  <c r="C271" i="2"/>
  <c r="D265" i="2"/>
  <c r="C265" i="2"/>
  <c r="E242" i="2"/>
  <c r="E248" i="2"/>
  <c r="E249" i="2"/>
  <c r="C246" i="2"/>
  <c r="D246" i="2"/>
  <c r="C244" i="2"/>
  <c r="C243" i="2" s="1"/>
  <c r="C240" i="2"/>
  <c r="E237" i="2"/>
  <c r="D236" i="2"/>
  <c r="D235" i="2" s="1"/>
  <c r="C236" i="2"/>
  <c r="C235" i="2" s="1"/>
  <c r="E191" i="2"/>
  <c r="E193" i="2"/>
  <c r="E196" i="2"/>
  <c r="E198" i="2"/>
  <c r="E200" i="2"/>
  <c r="E201" i="2"/>
  <c r="E202" i="2"/>
  <c r="E203" i="2"/>
  <c r="E206" i="2"/>
  <c r="E209" i="2"/>
  <c r="E212" i="2"/>
  <c r="E222" i="2"/>
  <c r="E225" i="2"/>
  <c r="E227" i="2"/>
  <c r="C226" i="2"/>
  <c r="D226" i="2"/>
  <c r="D221" i="2"/>
  <c r="C221" i="2"/>
  <c r="D208" i="2"/>
  <c r="C208" i="2"/>
  <c r="C205" i="2"/>
  <c r="C197" i="2"/>
  <c r="E197" i="2" s="1"/>
  <c r="C192" i="2"/>
  <c r="E162" i="2"/>
  <c r="E163" i="2"/>
  <c r="E164" i="2"/>
  <c r="E168" i="2"/>
  <c r="E178" i="2"/>
  <c r="E179" i="2"/>
  <c r="C176" i="2"/>
  <c r="C175" i="2" s="1"/>
  <c r="D176" i="2"/>
  <c r="D167" i="2"/>
  <c r="C167" i="2"/>
  <c r="C161" i="2"/>
  <c r="E127" i="2"/>
  <c r="E128" i="2"/>
  <c r="E132" i="2"/>
  <c r="E135" i="2"/>
  <c r="E143" i="2"/>
  <c r="E145" i="2"/>
  <c r="E146" i="2"/>
  <c r="E149" i="2"/>
  <c r="E158" i="2"/>
  <c r="E64" i="2"/>
  <c r="E65" i="2"/>
  <c r="E66" i="2"/>
  <c r="E85" i="2"/>
  <c r="E86" i="2"/>
  <c r="E87" i="2"/>
  <c r="E88" i="2"/>
  <c r="E92" i="2"/>
  <c r="E93" i="2"/>
  <c r="E94" i="2"/>
  <c r="E95" i="2"/>
  <c r="E99" i="2"/>
  <c r="E105" i="2"/>
  <c r="E106" i="2"/>
  <c r="E109" i="2"/>
  <c r="E111" i="2"/>
  <c r="E121" i="2"/>
  <c r="E122" i="2"/>
  <c r="E123" i="2"/>
  <c r="D157" i="2"/>
  <c r="D156" i="2" s="1"/>
  <c r="C157" i="2"/>
  <c r="D148" i="2"/>
  <c r="C148" i="2"/>
  <c r="C147" i="2" s="1"/>
  <c r="D142" i="2"/>
  <c r="C142" i="2"/>
  <c r="C141" i="2" s="1"/>
  <c r="D134" i="2"/>
  <c r="C134" i="2"/>
  <c r="D126" i="2"/>
  <c r="D131" i="2"/>
  <c r="C131" i="2"/>
  <c r="C126" i="2"/>
  <c r="C91" i="2"/>
  <c r="D91" i="2"/>
  <c r="D119" i="2"/>
  <c r="D118" i="2" s="1"/>
  <c r="C119" i="2"/>
  <c r="C118" i="2" s="1"/>
  <c r="E375" i="2" l="1"/>
  <c r="E380" i="2"/>
  <c r="E265" i="2"/>
  <c r="E274" i="2"/>
  <c r="E308" i="2"/>
  <c r="E317" i="2"/>
  <c r="E320" i="2"/>
  <c r="E426" i="2"/>
  <c r="E346" i="2"/>
  <c r="E360" i="2"/>
  <c r="C386" i="2"/>
  <c r="E275" i="2"/>
  <c r="E427" i="2"/>
  <c r="E91" i="2"/>
  <c r="E134" i="2"/>
  <c r="E148" i="2"/>
  <c r="E246" i="2"/>
  <c r="E318" i="2"/>
  <c r="D379" i="2"/>
  <c r="E379" i="2" s="1"/>
  <c r="E176" i="2"/>
  <c r="C204" i="2"/>
  <c r="E208" i="2"/>
  <c r="E221" i="2"/>
  <c r="E126" i="2"/>
  <c r="E142" i="2"/>
  <c r="E167" i="2"/>
  <c r="D175" i="2"/>
  <c r="E175" i="2" s="1"/>
  <c r="E226" i="2"/>
  <c r="E236" i="2"/>
  <c r="E235" i="2"/>
  <c r="E119" i="2"/>
  <c r="E131" i="2"/>
  <c r="E157" i="2"/>
  <c r="E118" i="2"/>
  <c r="D141" i="2"/>
  <c r="E141" i="2" s="1"/>
  <c r="C156" i="2"/>
  <c r="E156" i="2" s="1"/>
  <c r="D110" i="2"/>
  <c r="C110" i="2"/>
  <c r="D107" i="2"/>
  <c r="C107" i="2"/>
  <c r="D103" i="2"/>
  <c r="C103" i="2"/>
  <c r="C98" i="2"/>
  <c r="D98" i="2"/>
  <c r="D83" i="2"/>
  <c r="C83" i="2"/>
  <c r="C62" i="2"/>
  <c r="E46" i="2"/>
  <c r="E48" i="2"/>
  <c r="D45" i="2"/>
  <c r="D44" i="2" s="1"/>
  <c r="C45" i="2"/>
  <c r="D47" i="2"/>
  <c r="C47" i="2"/>
  <c r="C31" i="2"/>
  <c r="E33" i="2"/>
  <c r="E34" i="2"/>
  <c r="E35" i="2"/>
  <c r="E37" i="2"/>
  <c r="E38" i="2"/>
  <c r="E23" i="2"/>
  <c r="E24" i="2"/>
  <c r="C21" i="2"/>
  <c r="E21" i="2" s="1"/>
  <c r="E8" i="2"/>
  <c r="D7" i="2"/>
  <c r="D6" i="2" s="1"/>
  <c r="C7" i="2"/>
  <c r="C6" i="2" s="1"/>
  <c r="C5" i="2" s="1"/>
  <c r="C44" i="2" l="1"/>
  <c r="E44" i="2" s="1"/>
  <c r="C102" i="2"/>
  <c r="E47" i="2"/>
  <c r="E83" i="2"/>
  <c r="E103" i="2"/>
  <c r="E45" i="2"/>
  <c r="E98" i="2"/>
  <c r="D102" i="2"/>
  <c r="E107" i="2"/>
  <c r="E110" i="2"/>
  <c r="E6" i="2"/>
  <c r="E7" i="2"/>
  <c r="D5" i="2"/>
  <c r="E5" i="2" s="1"/>
  <c r="E435" i="2"/>
  <c r="E436" i="2"/>
  <c r="E438" i="2"/>
  <c r="E439" i="2"/>
  <c r="E440" i="2"/>
  <c r="E451" i="2"/>
  <c r="E454" i="2"/>
  <c r="E458" i="2"/>
  <c r="E329" i="2"/>
  <c r="E302" i="2"/>
  <c r="E304" i="2"/>
  <c r="E256" i="2"/>
  <c r="E231" i="2"/>
  <c r="E234" i="2"/>
  <c r="E183" i="2"/>
  <c r="E12" i="2"/>
  <c r="E16" i="2"/>
  <c r="E17" i="2"/>
  <c r="E19" i="2"/>
  <c r="E43" i="2"/>
  <c r="D434" i="2"/>
  <c r="D420" i="2"/>
  <c r="C419" i="2"/>
  <c r="C417" i="2"/>
  <c r="D395" i="2"/>
  <c r="E395" i="2" s="1"/>
  <c r="D387" i="2"/>
  <c r="C415" i="2"/>
  <c r="C413" i="2"/>
  <c r="D399" i="2"/>
  <c r="E399" i="2" s="1"/>
  <c r="C377" i="2"/>
  <c r="C371" i="2"/>
  <c r="C369" i="2"/>
  <c r="C366" i="2"/>
  <c r="C365" i="2" s="1"/>
  <c r="C358" i="2"/>
  <c r="C356" i="2"/>
  <c r="C354" i="2"/>
  <c r="C344" i="2"/>
  <c r="C343" i="2" s="1"/>
  <c r="C340" i="2"/>
  <c r="C339" i="2" s="1"/>
  <c r="C331" i="2"/>
  <c r="C330" i="2" s="1"/>
  <c r="C326" i="2"/>
  <c r="C323" i="2"/>
  <c r="C322" i="2" s="1"/>
  <c r="C315" i="2"/>
  <c r="C313" i="2"/>
  <c r="C306" i="2"/>
  <c r="C305" i="2" s="1"/>
  <c r="C303" i="2"/>
  <c r="C301" i="2"/>
  <c r="D278" i="2"/>
  <c r="E278" i="2" s="1"/>
  <c r="C297" i="2"/>
  <c r="C270" i="2"/>
  <c r="C260" i="2"/>
  <c r="C258" i="2"/>
  <c r="C255" i="2"/>
  <c r="C254" i="2" l="1"/>
  <c r="C300" i="2"/>
  <c r="C325" i="2"/>
  <c r="C353" i="2"/>
  <c r="C398" i="2"/>
  <c r="C385" i="2" s="1"/>
  <c r="C374" i="2"/>
  <c r="C373" i="2" s="1"/>
  <c r="C459" i="2"/>
  <c r="E434" i="2"/>
  <c r="E102" i="2"/>
  <c r="C368" i="2"/>
  <c r="C342" i="2" s="1"/>
  <c r="C312" i="2"/>
  <c r="C299" i="2" s="1"/>
  <c r="C277" i="2"/>
  <c r="C251" i="2"/>
  <c r="C250" i="2" s="1"/>
  <c r="D240" i="2"/>
  <c r="C239" i="2"/>
  <c r="C238" i="2" s="1"/>
  <c r="C233" i="2"/>
  <c r="C232" i="2" s="1"/>
  <c r="C230" i="2"/>
  <c r="C229" i="2" s="1"/>
  <c r="D192" i="2"/>
  <c r="E192" i="2" s="1"/>
  <c r="D205" i="2"/>
  <c r="C224" i="2"/>
  <c r="C223" i="2" s="1"/>
  <c r="C219" i="2"/>
  <c r="C218" i="2" s="1"/>
  <c r="C216" i="2"/>
  <c r="C215" i="2" s="1"/>
  <c r="C213" i="2"/>
  <c r="C211" i="2"/>
  <c r="C199" i="2"/>
  <c r="C195" i="2"/>
  <c r="C190" i="2"/>
  <c r="C186" i="2"/>
  <c r="C185" i="2" s="1"/>
  <c r="C184" i="2" s="1"/>
  <c r="C182" i="2"/>
  <c r="C181" i="2" s="1"/>
  <c r="C180" i="2" s="1"/>
  <c r="C172" i="2"/>
  <c r="C170" i="2"/>
  <c r="C165" i="2"/>
  <c r="C160" i="2" s="1"/>
  <c r="D161" i="2"/>
  <c r="E161" i="2" s="1"/>
  <c r="D62" i="2"/>
  <c r="E62" i="2" s="1"/>
  <c r="C153" i="2"/>
  <c r="C152" i="2" s="1"/>
  <c r="C150" i="2"/>
  <c r="C136" i="2"/>
  <c r="C133" i="2" s="1"/>
  <c r="C129" i="2"/>
  <c r="C125" i="2" s="1"/>
  <c r="C113" i="2"/>
  <c r="C112" i="2" s="1"/>
  <c r="C100" i="2"/>
  <c r="C96" i="2"/>
  <c r="C89" i="2"/>
  <c r="C80" i="2"/>
  <c r="C73" i="2"/>
  <c r="C71" i="2"/>
  <c r="C51" i="2"/>
  <c r="C253" i="2" l="1"/>
  <c r="C210" i="2"/>
  <c r="C189" i="2"/>
  <c r="C228" i="2"/>
  <c r="C82" i="2"/>
  <c r="C124" i="2"/>
  <c r="E240" i="2"/>
  <c r="C169" i="2"/>
  <c r="C159" i="2" s="1"/>
  <c r="C50" i="2"/>
  <c r="C42" i="2"/>
  <c r="C41" i="2" s="1"/>
  <c r="C39" i="2"/>
  <c r="C25" i="2"/>
  <c r="C15" i="2"/>
  <c r="C11" i="2"/>
  <c r="C188" i="2" l="1"/>
  <c r="C20" i="2"/>
  <c r="C49" i="2"/>
  <c r="C14" i="2"/>
  <c r="C10" i="2"/>
  <c r="C9" i="2" l="1"/>
  <c r="C433" i="2" s="1"/>
  <c r="E450" i="2"/>
  <c r="D419" i="2"/>
  <c r="D417" i="2"/>
  <c r="E417" i="2" s="1"/>
  <c r="D415" i="2"/>
  <c r="D413" i="2"/>
  <c r="D377" i="2"/>
  <c r="D371" i="2"/>
  <c r="D369" i="2"/>
  <c r="D366" i="2"/>
  <c r="D356" i="2"/>
  <c r="E356" i="2" s="1"/>
  <c r="D358" i="2"/>
  <c r="E358" i="2" s="1"/>
  <c r="D354" i="2"/>
  <c r="E354" i="2" s="1"/>
  <c r="D344" i="2"/>
  <c r="D340" i="2"/>
  <c r="E340" i="2" s="1"/>
  <c r="D331" i="2"/>
  <c r="E327" i="2"/>
  <c r="D323" i="2"/>
  <c r="D315" i="2"/>
  <c r="D313" i="2"/>
  <c r="E313" i="2" s="1"/>
  <c r="D322" i="2" l="1"/>
  <c r="D374" i="2"/>
  <c r="E374" i="2" s="1"/>
  <c r="D330" i="2"/>
  <c r="D343" i="2"/>
  <c r="E343" i="2" s="1"/>
  <c r="D365" i="2"/>
  <c r="D368" i="2"/>
  <c r="D326" i="2"/>
  <c r="E326" i="2" s="1"/>
  <c r="D339" i="2"/>
  <c r="E339" i="2" s="1"/>
  <c r="D459" i="2"/>
  <c r="E459" i="2" s="1"/>
  <c r="D386" i="2"/>
  <c r="D398" i="2"/>
  <c r="E398" i="2" s="1"/>
  <c r="D312" i="2"/>
  <c r="E312" i="2" s="1"/>
  <c r="D353" i="2"/>
  <c r="E353" i="2" s="1"/>
  <c r="D306" i="2"/>
  <c r="D303" i="2"/>
  <c r="E303" i="2" s="1"/>
  <c r="D301" i="2"/>
  <c r="E301" i="2" s="1"/>
  <c r="D297" i="2"/>
  <c r="D271" i="2"/>
  <c r="D260" i="2"/>
  <c r="D258" i="2"/>
  <c r="D255" i="2"/>
  <c r="E255" i="2" s="1"/>
  <c r="D251" i="2"/>
  <c r="D244" i="2"/>
  <c r="D233" i="2"/>
  <c r="E233" i="2" s="1"/>
  <c r="D230" i="2"/>
  <c r="E230" i="2" s="1"/>
  <c r="D224" i="2"/>
  <c r="E224" i="2" s="1"/>
  <c r="D219" i="2"/>
  <c r="D216" i="2"/>
  <c r="D213" i="2"/>
  <c r="D211" i="2"/>
  <c r="E211" i="2" s="1"/>
  <c r="D199" i="2"/>
  <c r="E199" i="2" s="1"/>
  <c r="D195" i="2"/>
  <c r="E195" i="2" s="1"/>
  <c r="D190" i="2"/>
  <c r="E190" i="2" s="1"/>
  <c r="D186" i="2"/>
  <c r="D182" i="2"/>
  <c r="E182" i="2" s="1"/>
  <c r="D172" i="2"/>
  <c r="D170" i="2"/>
  <c r="D165" i="2"/>
  <c r="D153" i="2"/>
  <c r="D150" i="2"/>
  <c r="D136" i="2"/>
  <c r="D129" i="2"/>
  <c r="D80" i="2"/>
  <c r="D73" i="2"/>
  <c r="D71" i="2"/>
  <c r="D113" i="2"/>
  <c r="D100" i="2"/>
  <c r="D96" i="2"/>
  <c r="D89" i="2"/>
  <c r="D82" i="2" l="1"/>
  <c r="E82" i="2" s="1"/>
  <c r="D133" i="2"/>
  <c r="D152" i="2"/>
  <c r="D218" i="2"/>
  <c r="D243" i="2"/>
  <c r="D277" i="2"/>
  <c r="E277" i="2" s="1"/>
  <c r="D125" i="2"/>
  <c r="E125" i="2" s="1"/>
  <c r="D147" i="2"/>
  <c r="E147" i="2" s="1"/>
  <c r="D160" i="2"/>
  <c r="E160" i="2" s="1"/>
  <c r="D185" i="2"/>
  <c r="D215" i="2"/>
  <c r="D250" i="2"/>
  <c r="D270" i="2"/>
  <c r="D305" i="2"/>
  <c r="E305" i="2" s="1"/>
  <c r="D373" i="2"/>
  <c r="E373" i="2" s="1"/>
  <c r="C460" i="2"/>
  <c r="D385" i="2"/>
  <c r="D254" i="2"/>
  <c r="E254" i="2" s="1"/>
  <c r="D223" i="2"/>
  <c r="E223" i="2" s="1"/>
  <c r="D232" i="2"/>
  <c r="E232" i="2" s="1"/>
  <c r="D239" i="2"/>
  <c r="E239" i="2" s="1"/>
  <c r="D181" i="2"/>
  <c r="E181" i="2" s="1"/>
  <c r="D229" i="2"/>
  <c r="E229" i="2" s="1"/>
  <c r="D325" i="2"/>
  <c r="E325" i="2" s="1"/>
  <c r="D342" i="2"/>
  <c r="E342" i="2" s="1"/>
  <c r="D112" i="2"/>
  <c r="D204" i="2"/>
  <c r="E204" i="2" s="1"/>
  <c r="D210" i="2"/>
  <c r="D300" i="2"/>
  <c r="D169" i="2"/>
  <c r="D189" i="2"/>
  <c r="E189" i="2" s="1"/>
  <c r="D51" i="2"/>
  <c r="D39" i="2"/>
  <c r="D42" i="2"/>
  <c r="E42" i="2" s="1"/>
  <c r="D31" i="2"/>
  <c r="E31" i="2" s="1"/>
  <c r="D25" i="2"/>
  <c r="D15" i="2"/>
  <c r="E15" i="2" s="1"/>
  <c r="D11" i="2"/>
  <c r="E11" i="2" s="1"/>
  <c r="D124" i="2" l="1"/>
  <c r="E124" i="2" s="1"/>
  <c r="D299" i="2"/>
  <c r="E299" i="2" s="1"/>
  <c r="E300" i="2"/>
  <c r="D184" i="2"/>
  <c r="D228" i="2"/>
  <c r="E228" i="2" s="1"/>
  <c r="D20" i="2"/>
  <c r="E20" i="2" s="1"/>
  <c r="D180" i="2"/>
  <c r="E180" i="2" s="1"/>
  <c r="D238" i="2"/>
  <c r="E238" i="2" s="1"/>
  <c r="D253" i="2"/>
  <c r="E253" i="2" s="1"/>
  <c r="D10" i="2"/>
  <c r="E10" i="2" s="1"/>
  <c r="D14" i="2"/>
  <c r="E14" i="2" s="1"/>
  <c r="D41" i="2"/>
  <c r="E41" i="2" s="1"/>
  <c r="D50" i="2"/>
  <c r="D188" i="2"/>
  <c r="E188" i="2" s="1"/>
  <c r="D159" i="2"/>
  <c r="E159" i="2" s="1"/>
  <c r="D49" i="2" l="1"/>
  <c r="D9" i="2"/>
  <c r="E9" i="2" s="1"/>
  <c r="D433" i="2" l="1"/>
  <c r="E49" i="2"/>
  <c r="D460" i="2" l="1"/>
  <c r="E460" i="2" s="1"/>
  <c r="E433" i="2"/>
</calcChain>
</file>

<file path=xl/sharedStrings.xml><?xml version="1.0" encoding="utf-8"?>
<sst xmlns="http://schemas.openxmlformats.org/spreadsheetml/2006/main" count="1075" uniqueCount="848">
  <si>
    <t>Наименование КБК</t>
  </si>
  <si>
    <t>Муниципальная программа "Культура"</t>
  </si>
  <si>
    <t>02 0 00 00000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</si>
  <si>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</si>
  <si>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</si>
  <si>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</si>
  <si>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</si>
  <si>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</si>
  <si>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</si>
  <si>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</si>
  <si>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</si>
  <si>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</si>
  <si>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</si>
  <si>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</si>
  <si>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</si>
  <si>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</si>
  <si>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</si>
  <si>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</si>
  <si>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</si>
  <si>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</si>
  <si>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</si>
  <si>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</si>
  <si>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</si>
  <si>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</si>
  <si>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</si>
  <si>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</si>
  <si>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</si>
  <si>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</si>
  <si>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</si>
  <si>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</si>
  <si>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</si>
  <si>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</si>
  <si>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</si>
  <si>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</si>
  <si>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</si>
  <si>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</si>
  <si>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</si>
  <si>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</si>
  <si>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</si>
  <si>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</si>
  <si>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</si>
  <si>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</si>
  <si>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Подпрограмма "Развитие и поддержка социально ориентированных некоммерческих организаций"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</si>
  <si>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</si>
  <si>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</si>
  <si>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</si>
  <si>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</si>
  <si>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</si>
  <si>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</si>
  <si>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</si>
  <si>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</si>
  <si>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</si>
  <si>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</si>
  <si>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</si>
  <si>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Основное мероприятие "Подготовка спортивных сборных команд"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</si>
  <si>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</si>
  <si>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</si>
  <si>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</si>
  <si>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</si>
  <si>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</si>
  <si>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</si>
  <si>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</si>
  <si>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</si>
  <si>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</si>
  <si>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</si>
  <si>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</si>
  <si>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</si>
  <si>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</si>
  <si>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</si>
  <si>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</si>
  <si>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</si>
  <si>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</si>
  <si>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</si>
  <si>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</si>
  <si>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</si>
  <si>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</si>
  <si>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</si>
  <si>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</si>
  <si>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</si>
  <si>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</si>
  <si>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</si>
  <si>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</si>
  <si>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</si>
  <si>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Организация и осуществление мероприятий по территориальной обороне и гражданской обороне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</si>
  <si>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</si>
  <si>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</si>
  <si>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</si>
  <si>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</si>
  <si>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</si>
  <si>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</si>
  <si>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</si>
  <si>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</si>
  <si>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</si>
  <si>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</si>
  <si>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</si>
  <si>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</si>
  <si>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</si>
  <si>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</si>
  <si>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</si>
  <si>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10 8 00 00000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</si>
  <si>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</si>
  <si>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</si>
  <si>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</si>
  <si>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</si>
  <si>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</si>
  <si>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</si>
  <si>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</si>
  <si>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</si>
  <si>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</si>
  <si>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</si>
  <si>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</si>
  <si>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</si>
  <si>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Обслуживание муниципального долга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</si>
  <si>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</si>
  <si>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</si>
  <si>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</si>
  <si>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</si>
  <si>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</si>
  <si>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</si>
  <si>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</si>
  <si>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</si>
  <si>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</si>
  <si>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</si>
  <si>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</si>
  <si>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</si>
  <si>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</si>
  <si>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</si>
  <si>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</si>
  <si>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</si>
  <si>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</si>
  <si>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</si>
  <si>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</si>
  <si>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</si>
  <si>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</si>
  <si>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</si>
  <si>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</si>
  <si>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</si>
  <si>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</si>
  <si>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</si>
  <si>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</si>
  <si>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</si>
  <si>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</si>
  <si>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</si>
  <si>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</si>
  <si>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</si>
  <si>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</si>
  <si>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</si>
  <si>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</si>
  <si>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</si>
  <si>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</si>
  <si>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</si>
  <si>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</si>
  <si>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</si>
  <si>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</si>
  <si>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</si>
  <si>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</si>
  <si>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</si>
  <si>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</si>
  <si>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</si>
  <si>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</si>
  <si>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</si>
  <si>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</si>
  <si>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</si>
  <si>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</si>
  <si>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</si>
  <si>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</si>
  <si>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</si>
  <si>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</si>
  <si>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</si>
  <si>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</si>
  <si>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</si>
  <si>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</si>
  <si>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</si>
  <si>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</si>
  <si>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</si>
  <si>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</si>
  <si>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</si>
  <si>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</si>
  <si>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</si>
  <si>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</si>
  <si>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</si>
  <si>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</si>
  <si>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</si>
  <si>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</si>
  <si>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</si>
  <si>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</si>
  <si>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</si>
  <si>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</si>
  <si>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</si>
  <si>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</si>
  <si>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</si>
  <si>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</si>
  <si>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</si>
  <si>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</si>
  <si>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</si>
  <si>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</si>
  <si>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</si>
  <si>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</si>
  <si>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</si>
  <si>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</si>
  <si>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</si>
  <si>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</si>
  <si>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</si>
  <si>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</si>
  <si>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</si>
  <si>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</si>
  <si>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</si>
  <si>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</si>
  <si>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</si>
  <si>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</si>
  <si>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</si>
  <si>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</si>
  <si>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</si>
  <si>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</si>
  <si>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</si>
  <si>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</si>
  <si>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</si>
  <si>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</si>
  <si>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</si>
  <si>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</si>
  <si>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</si>
  <si>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</si>
  <si>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</si>
  <si>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</si>
  <si>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</si>
  <si>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</si>
  <si>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</si>
  <si>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</si>
  <si>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</si>
  <si>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</si>
  <si>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</si>
  <si>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</si>
  <si>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</si>
  <si>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</si>
  <si>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04 5 00 00000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</si>
  <si>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</si>
  <si>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</si>
  <si>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</si>
  <si>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</si>
  <si>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</si>
  <si>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</si>
  <si>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</si>
  <si>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</si>
  <si>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Основное мероприятие "Хранение, комплектование, учет и использование архивных документов в муниципальных архивах"</t>
  </si>
  <si>
    <t>Расходы на обеспечение деятельности (оказание услуг) муниципальных архивов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</si>
  <si>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</si>
  <si>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04 2 00 00000</t>
  </si>
  <si>
    <t>Подпрограмма "Доступная среда"</t>
  </si>
  <si>
    <t>08 1 03 00000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</si>
  <si>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 образования Московской области»</t>
  </si>
  <si>
    <t>Подпрограмма "Снижение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</si>
  <si>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08 2 00 00000</t>
  </si>
  <si>
    <t>08 2 01 00000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</si>
  <si>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</si>
  <si>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</si>
  <si>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</si>
  <si>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Основное мероприятие  "Выполнение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</si>
  <si>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Осуществление мероприятий по обеспечению безопасности людей на водных объектах, охране их жизни и здоровья</t>
  </si>
  <si>
    <t>08 5 00 00000</t>
  </si>
  <si>
    <t>Подпрограмма «Обеспечение мероприятий гражданской обороны на территории муниципального образования Московской области»</t>
  </si>
  <si>
    <t>13 4 00 00000</t>
  </si>
  <si>
    <t>Подпрограмма «Молодежь Подмосковья»</t>
  </si>
  <si>
    <t>13 4 01 00000</t>
  </si>
  <si>
    <t>13 4 01 00770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</si>
  <si>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</si>
  <si>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Организация и осуществление мероприятий по работе с детьми и молодежью в городском округе</t>
  </si>
  <si>
    <t>Мероприятия по обеспечению безопасности дорожного движения</t>
  </si>
  <si>
    <t>Софинансирование работ по капитальному ремонту и ремонту автомобильных дорог общего пользования местного значения</t>
  </si>
  <si>
    <t>15 2 01 00000</t>
  </si>
  <si>
    <t>15 2 01 01150</t>
  </si>
  <si>
    <t>Основное мероприятие  «Информационная инфраструктура»</t>
  </si>
  <si>
    <t>Развитие информационной инфраструктуры</t>
  </si>
  <si>
    <t>17 1 00 00000</t>
  </si>
  <si>
    <t>17 1 01 00000</t>
  </si>
  <si>
    <t>17 1 01 01340</t>
  </si>
  <si>
    <t>Подпрограмма «Комфортная городская среда»</t>
  </si>
  <si>
    <t>Основное мероприятие "Благоустройство общественных территорий муниципальных образований Московской области"</t>
  </si>
  <si>
    <t>Благоустройство дворовых территорий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</si>
  <si>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</si>
  <si>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</si>
  <si>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</si>
  <si>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</si>
  <si>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</si>
  <si>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</si>
  <si>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</si>
  <si>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</si>
  <si>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</si>
  <si>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12 3 00 00000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</si>
  <si>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</si>
  <si>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</si>
  <si>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</si>
  <si>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</si>
  <si>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Организация и осуществление мероприятий по мобилизационной подготовке</t>
  </si>
  <si>
    <t>12 5 01 00720</t>
  </si>
  <si>
    <t>Основное мероприятие "Информационная безопасность"</t>
  </si>
  <si>
    <t>15 2 02 00000</t>
  </si>
  <si>
    <t>15 2 02 01160</t>
  </si>
  <si>
    <t>Информационная безопасность</t>
  </si>
  <si>
    <t>17 1 01 S3730</t>
  </si>
  <si>
    <t>Благоустройство лесопарковых зон</t>
  </si>
  <si>
    <t>17 1 F2 00000</t>
  </si>
  <si>
    <t>Федеральный проект "Формирование комфортной городской среды"</t>
  </si>
  <si>
    <t>(тыс.руб.)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</si>
  <si>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</si>
  <si>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</si>
  <si>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</si>
  <si>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Федеральный проект " Культурная среда"</t>
  </si>
  <si>
    <t>02 5 A1 00000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</si>
  <si>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</si>
  <si>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02 5 00 00000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</si>
  <si>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</si>
  <si>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02 5 A1 S0480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</si>
  <si>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</si>
  <si>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08 1 01 00000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</si>
  <si>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</si>
  <si>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08 1 01 00320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</si>
  <si>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</si>
  <si>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10 3 00 00000</t>
  </si>
  <si>
    <t>Подпрограмма "Создание условий для обеспечения качественными коммунальными услугами"</t>
  </si>
  <si>
    <t>12 5 01 00870</t>
  </si>
  <si>
    <t>Взносы в общественные организации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</si>
  <si>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</si>
  <si>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17 1 01 S1580</t>
  </si>
  <si>
    <t>Обустройство и установка детских игровых площадок на территории муниципальных образований Московской области</t>
  </si>
  <si>
    <t>17 2 01 S1870</t>
  </si>
  <si>
    <t>Создание и ремонт пешеходных коммуникаций</t>
  </si>
  <si>
    <t>17 2 F2 00000</t>
  </si>
  <si>
    <t>17 2 F2 S2740</t>
  </si>
  <si>
    <t>Ремонт дворовых территорий</t>
  </si>
  <si>
    <t>08 1 07 00480</t>
  </si>
  <si>
    <t>Организация ритуальных услуг</t>
  </si>
  <si>
    <t>09 3 00 00000</t>
  </si>
  <si>
    <t>09 3 01 00000</t>
  </si>
  <si>
    <t>09 3 01 60820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</si>
  <si>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</si>
  <si>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</si>
  <si>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</si>
  <si>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13 3 00 00000</t>
  </si>
  <si>
    <t>Подпрограмма "Эффективное местное самоуправление Московской области"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</si>
  <si>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</si>
  <si>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17 3 01 00000</t>
  </si>
  <si>
    <t>Основное мероприятие "Приведение в надлежащее состояние подъездов в многоквартирных домах"</t>
  </si>
  <si>
    <t>99 0 00 55491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</si>
  <si>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</si>
  <si>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02 3 01 L5198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</si>
  <si>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</si>
  <si>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17 1 01 S2630</t>
  </si>
  <si>
    <t>Устройство систем наружного освещения в рамках реализации проекта "Светлый город"</t>
  </si>
  <si>
    <t>02 2 01 60370</t>
  </si>
  <si>
    <t>Сохранение достигнутого уровня заработной платы отдельных категорий работников в сферах здравоохранения, культуры</t>
  </si>
  <si>
    <t>02 3 01 60370</t>
  </si>
  <si>
    <t>02 4 04 00000</t>
  </si>
  <si>
    <t>02 4 04 00501</t>
  </si>
  <si>
    <t>Основное мероприятие "Обеспечение функций культурно-досуговых учреждений"</t>
  </si>
  <si>
    <t>02 4 04 00502</t>
  </si>
  <si>
    <t>02 4 04 06111</t>
  </si>
  <si>
    <t>02 4 04 06112</t>
  </si>
  <si>
    <t>02 4 05 01310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</si>
  <si>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</si>
  <si>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02 4 07 00000</t>
  </si>
  <si>
    <t>02 4 07 60370</t>
  </si>
  <si>
    <t>Основное мероприятие "Обеспечение функций муниципальных учреждений культуры Московской области"</t>
  </si>
  <si>
    <t>4</t>
  </si>
  <si>
    <t>03 1 01 00000</t>
  </si>
  <si>
    <t>03 1 01 00390</t>
  </si>
  <si>
    <t>Проведение капитального ремонта, технического переоснащения и благоустройства территорий учреждений образования</t>
  </si>
  <si>
    <t>03 1 01 06041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</si>
  <si>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</si>
  <si>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03 1 01 06042</t>
  </si>
  <si>
    <t>03 1 01 06051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</si>
  <si>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</si>
  <si>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03 1 01 06052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</si>
  <si>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образования(мероприятия в сфере образования)</t>
  </si>
  <si>
    <t>03 1 01 53031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</si>
  <si>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</si>
  <si>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03 1 01 62010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</si>
  <si>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</si>
  <si>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03 1 01 62140</t>
  </si>
  <si>
    <t>03 1 02 62230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</si>
  <si>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</si>
  <si>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03 1 02 62970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</si>
  <si>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</si>
  <si>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</si>
  <si>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</si>
  <si>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1 02 S2870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</si>
  <si>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</si>
  <si>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03 2 02 00000</t>
  </si>
  <si>
    <t>Основное мероприятие "Финансовое обеспечение деятельности организаций дополнительного образования"</t>
  </si>
  <si>
    <t>03 2 02 06061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</si>
  <si>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задания)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</si>
  <si>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</si>
  <si>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</si>
  <si>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03 2 04 00940</t>
  </si>
  <si>
    <t>03 2 EВ 00000</t>
  </si>
  <si>
    <t>Федеральный проект "Патриотическое воспитание граждан Российской Федерации"</t>
  </si>
  <si>
    <t>03 2 EВ 57860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</si>
  <si>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</si>
  <si>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</si>
  <si>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</si>
  <si>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03 4 01 00131</t>
  </si>
  <si>
    <t>03 4 01 00132</t>
  </si>
  <si>
    <t>03 4 01 00133</t>
  </si>
  <si>
    <t>03 1 04 00000</t>
  </si>
  <si>
    <t>03 1 04 06050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</si>
  <si>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</si>
  <si>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03 1 08 00000</t>
  </si>
  <si>
    <t>03 1 08 L7501</t>
  </si>
  <si>
    <t>03 1 08 L7502</t>
  </si>
  <si>
    <t>03 1 08 S2370</t>
  </si>
  <si>
    <t>03 1 08 S3770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</si>
  <si>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</si>
  <si>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</si>
  <si>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</si>
  <si>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Устройство спортивных и детских площадок на территории муниципальных общеобразовательных организаций</t>
  </si>
  <si>
    <t>Проведение работ по капитальному ремонту зданий региональных (муниципальных) общеобразовательных организаций</t>
  </si>
  <si>
    <t>03 1 08 S3780</t>
  </si>
  <si>
    <t>03 1 08 S3800</t>
  </si>
  <si>
    <t>Оснащение отремонтированных зданий общеобразовательных организаций средствами обучения и воспитания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</si>
  <si>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</si>
  <si>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 1 EВ 00000</t>
  </si>
  <si>
    <t>03 1 EВ 51791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</si>
  <si>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</si>
  <si>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04 1 15 00000</t>
  </si>
  <si>
    <t>04 1 15 00840</t>
  </si>
  <si>
    <t>04 2 03 00000</t>
  </si>
  <si>
    <t>04 2 03 00410</t>
  </si>
  <si>
    <t>04 2 03 S2191</t>
  </si>
  <si>
    <t>04 2 03 S2192</t>
  </si>
  <si>
    <t>Основное мероприятие "Мероприятия по организации отдыха детей в каникулярное время"</t>
  </si>
  <si>
    <t>Мероприятия по организации отдыха детей в каникулярное время (организация отдыха детей и подростков в санаторно-курортных учреждениях и загородных оздоровительных лагерях)</t>
  </si>
  <si>
    <t>Мероприятия по организации отдыха детей в каникулярное время (организация отдыха детей и подростков в лагерях с дневным пребыванием)</t>
  </si>
  <si>
    <t>04 5 03 00000</t>
  </si>
  <si>
    <t>04 5 03 60680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</si>
  <si>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</si>
  <si>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04 6 00 00000</t>
  </si>
  <si>
    <t>04 6 01 00000</t>
  </si>
  <si>
    <t>04 6 01 00760</t>
  </si>
  <si>
    <t>04 6 01 00880</t>
  </si>
  <si>
    <t>Основное мероприятие "Развитие негосударственного сектора социального обслуживания"</t>
  </si>
  <si>
    <t>Оказание поддержки социально ориентированным некоммерческим организациям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</si>
  <si>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</si>
  <si>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05 1 02 00000</t>
  </si>
  <si>
    <t>05 1 02 S2150</t>
  </si>
  <si>
    <t>Основное мероприятие "Создание условий для занятий физической культурой и спортом"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</si>
  <si>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</si>
  <si>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05 2 00 00000</t>
  </si>
  <si>
    <t>05 2 01 00000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</si>
  <si>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</si>
  <si>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</si>
  <si>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05 2 04 00000</t>
  </si>
  <si>
    <t>05 2 04 60360</t>
  </si>
  <si>
    <t>05 2 04 60370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</si>
  <si>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</si>
  <si>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</si>
  <si>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07 0 00 00000</t>
  </si>
  <si>
    <t>07 1 00 00000</t>
  </si>
  <si>
    <t>07 1 01 00000</t>
  </si>
  <si>
    <t>07 1 01 00370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</si>
  <si>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</si>
  <si>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</si>
  <si>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среды"</t>
  </si>
  <si>
    <t>Организация мероприятий по охране окружающей среды в границах городского округа</t>
  </si>
  <si>
    <t>08 1 03 00980</t>
  </si>
  <si>
    <t>Реализация мероприятий по обеспечению общественного порядка и общественной безопасности</t>
  </si>
  <si>
    <t>08 2 01 01850</t>
  </si>
  <si>
    <t>Содержание и развитие Системы-112</t>
  </si>
  <si>
    <t>08 3 03 00000</t>
  </si>
  <si>
    <t>08 3 03 00670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</si>
  <si>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</si>
  <si>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</si>
  <si>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</si>
  <si>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</si>
  <si>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10 3 01 00000</t>
  </si>
  <si>
    <t>10 3 01 S4731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</si>
  <si>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</si>
  <si>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Строительство и реконструкция объектов теплоснабжения (Реконструкция котельной № 1 г.Лыткарино (в т.ч. ПИР)</t>
  </si>
  <si>
    <t>10 8 02 00000</t>
  </si>
  <si>
    <t>10 8 02 61930</t>
  </si>
  <si>
    <t>Подпрограмма "Реализация полномочий в сфере жилищно-коммунального хозяйства"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</si>
  <si>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</si>
  <si>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</si>
  <si>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12 1 04 00000</t>
  </si>
  <si>
    <t>12 1 04 00131</t>
  </si>
  <si>
    <t>12 1 04 00132</t>
  </si>
  <si>
    <t>12 1 04 00133</t>
  </si>
  <si>
    <t>12 3 01 00800</t>
  </si>
  <si>
    <t>12 5 01 01680</t>
  </si>
  <si>
    <t>Обеспечение деятельности муниципальных казенных учреждений в сфере закупок товаров, работ, услуг</t>
  </si>
  <si>
    <t>12 5 03 00000</t>
  </si>
  <si>
    <t>12 5 03 00830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</si>
  <si>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</si>
  <si>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13 3 02 00000</t>
  </si>
  <si>
    <t>13 3 02 S3051</t>
  </si>
  <si>
    <t>Основное мероприятие "Практики инициативного бюджетирования"</t>
  </si>
  <si>
    <t>Реализация на территориях муниципальных образований проектов граждан, сформированных в рамках практик инициативного бюджетирования (установка ограждения по периметру МОУ Гимназия № 4 дошкольное отделение по адресу: Московская область, г.Лыткарино, ул.Парковая, дом 24)</t>
  </si>
  <si>
    <t>13 4 02 00000</t>
  </si>
  <si>
    <t>13 4 02 01510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</si>
  <si>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</si>
  <si>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</si>
  <si>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13 6 00 00000</t>
  </si>
  <si>
    <t>13 6 03 00000</t>
  </si>
  <si>
    <t>13 6 03 51180</t>
  </si>
  <si>
    <t>Основное мероприятие "Осуществление первичного воинского учета"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</si>
  <si>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</si>
  <si>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14 2 04 00000</t>
  </si>
  <si>
    <t>14 2 04 00200</t>
  </si>
  <si>
    <t>14 2 04 00210</t>
  </si>
  <si>
    <t>14 2 04 S0240</t>
  </si>
  <si>
    <t>15 1 01 00000</t>
  </si>
  <si>
    <t>15 1 01 S0650</t>
  </si>
  <si>
    <t>15 3 00 00000</t>
  </si>
  <si>
    <t>15 3 01 00000</t>
  </si>
  <si>
    <t>15 3 01 06190</t>
  </si>
  <si>
    <t>15 4 00 00000</t>
  </si>
  <si>
    <t>15 4 01 00000</t>
  </si>
  <si>
    <t>15 4 01 06160</t>
  </si>
  <si>
    <t>Подпрограмма "Развитие архивного дела"</t>
  </si>
  <si>
    <t>15 4 02 00000</t>
  </si>
  <si>
    <t>15 4 02 60690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</si>
  <si>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</si>
  <si>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16 2 04 00000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</si>
  <si>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</si>
  <si>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</si>
  <si>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</si>
  <si>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</si>
  <si>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</si>
  <si>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17 2 01 00621</t>
  </si>
  <si>
    <t>Содержание территорий в нормативном состоянии (МБУ "Лыткаринский историко-краеведческий музей")</t>
  </si>
  <si>
    <t>17 2 01 00622</t>
  </si>
  <si>
    <t>Содержание территорий в нормативном состоянии (МБУ "ДК "Мир")</t>
  </si>
  <si>
    <t>17 2 01 00623</t>
  </si>
  <si>
    <t>Содержание территорий в нормативном состоянии (Управление ЖКХ и РГИ г.Лыткарино)</t>
  </si>
  <si>
    <t>17 2 01 01330</t>
  </si>
  <si>
    <t>Комплексное благоустройство дворовых территорий</t>
  </si>
  <si>
    <t>17 2 01 62670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</si>
  <si>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</si>
  <si>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 2 01 S2890</t>
  </si>
  <si>
    <t>Ямочный ремонт асфальтового покрытия дворовых территорий</t>
  </si>
  <si>
    <t>17 2 02 00000</t>
  </si>
  <si>
    <t>17 2 02 01260</t>
  </si>
  <si>
    <t>17 2 03 00000</t>
  </si>
  <si>
    <t>17 2 03 70950</t>
  </si>
  <si>
    <t>Ремонт подъездов в многоквартирных домах за счет средств местного бюджета</t>
  </si>
  <si>
    <t>17 3 01 00131</t>
  </si>
  <si>
    <t>17 3 01 00132</t>
  </si>
  <si>
    <t>17 3 01 00133</t>
  </si>
  <si>
    <t>99 0 00 04001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</si>
  <si>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</si>
  <si>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99 0 00 04003</t>
  </si>
  <si>
    <t>Иные расходы (возврат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</si>
  <si>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99 0 00 04005</t>
  </si>
  <si>
    <t>Иные расходы (предоставление субсидии МП "Водоканал" на возмещение части затрат на приобретение энергоресурсов в связи с оказанием услуг по водоотведению в городском округе Лыткарино в 2020-2022 годах)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</si>
  <si>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</si>
  <si>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Исполнено за 2023 год</t>
  </si>
  <si>
    <t>01 0 00 00000</t>
  </si>
  <si>
    <t>01 5 00 00000</t>
  </si>
  <si>
    <t>01 5 03 00000</t>
  </si>
  <si>
    <t>01 5 03 00420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</si>
  <si>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</si>
  <si>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Основное мероприятие "Развитие мер социальной поддержки медицинских работников"</t>
  </si>
  <si>
    <t>Подпрограмма "Финансовое обеспечение системы организации медицинской помощи"</t>
  </si>
  <si>
    <t>Муниципальная программа "Здравоохранение"</t>
  </si>
  <si>
    <t>02 4 01 00000</t>
  </si>
  <si>
    <t>02 4 01 00502</t>
  </si>
  <si>
    <t>02 4 01 00501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</si>
  <si>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</si>
  <si>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02 4 05 06111</t>
  </si>
  <si>
    <t>02 4 05 06112</t>
  </si>
  <si>
    <t>02 7 00 00000</t>
  </si>
  <si>
    <t>02 7 01 00000</t>
  </si>
  <si>
    <t>02 7 01 06160</t>
  </si>
  <si>
    <t>02 7 02 00000</t>
  </si>
  <si>
    <t>02 7 02 60690</t>
  </si>
  <si>
    <t>Подпрограмма "Развитие архивного дела в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</si>
  <si>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</si>
  <si>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03 1 02 06041</t>
  </si>
  <si>
    <t>03 1 02 06042</t>
  </si>
  <si>
    <t>03 1 02 62140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</si>
  <si>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мун.задания)</t>
  </si>
  <si>
    <t>03 2 01 00000</t>
  </si>
  <si>
    <t>03 2 01 06051</t>
  </si>
  <si>
    <t>03 2 01 06052</t>
  </si>
  <si>
    <t>03 2 01 53031</t>
  </si>
  <si>
    <t>03 2 01 62010</t>
  </si>
  <si>
    <t>Расходы на обеспечение деятельности (оказание услуг) муниципальных учреждений - общеобразовательные организации (выполнение мун.задания)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</si>
  <si>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</si>
  <si>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</si>
  <si>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</si>
  <si>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03 2 05 00000</t>
  </si>
  <si>
    <t>03 2 05 06050</t>
  </si>
  <si>
    <t>03 3 00 00000</t>
  </si>
  <si>
    <t>03 3 03 00000</t>
  </si>
  <si>
    <t>03 3 03 06061</t>
  </si>
  <si>
    <t>03 3 03 06062</t>
  </si>
  <si>
    <t>03 3 04 00000</t>
  </si>
  <si>
    <t>03 3 04 61111</t>
  </si>
  <si>
    <t>03 3 06 00000</t>
  </si>
  <si>
    <t>03 3 06 00940</t>
  </si>
  <si>
    <t>03 5 00 00000</t>
  </si>
  <si>
    <t>03 5 01 00131</t>
  </si>
  <si>
    <t>03 5 01 00132</t>
  </si>
  <si>
    <t>03 5 01 00133</t>
  </si>
  <si>
    <t>Исполнено за 2022 год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</si>
  <si>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</si>
  <si>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</si>
  <si>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мун.задания)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</si>
  <si>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</si>
  <si>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</si>
  <si>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</si>
  <si>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Подпрограмма "Обеспечивающая подпрограмма"</t>
  </si>
  <si>
    <t>03 5 01 00000</t>
  </si>
  <si>
    <t>03 2 03 00000</t>
  </si>
  <si>
    <t>03 2 03 61960</t>
  </si>
  <si>
    <t>03 2 03 62230</t>
  </si>
  <si>
    <t>03 2 03 L3040</t>
  </si>
  <si>
    <t>03 2 03 S2870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</si>
  <si>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</si>
  <si>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</si>
  <si>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</si>
  <si>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</si>
  <si>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</si>
  <si>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04 1 03 00000</t>
  </si>
  <si>
    <t>04 1 03 61410</t>
  </si>
  <si>
    <t>04 1 03 61420</t>
  </si>
  <si>
    <t>04 1 18 00000</t>
  </si>
  <si>
    <t>04 1 18 00840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</si>
  <si>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</si>
  <si>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</si>
  <si>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</si>
  <si>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04 2 02 00000</t>
  </si>
  <si>
    <t>04 2 02 00960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</si>
  <si>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</si>
  <si>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</si>
  <si>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04 3 00 00000</t>
  </si>
  <si>
    <t>04 3 05 00000</t>
  </si>
  <si>
    <t>04 3 05 00410</t>
  </si>
  <si>
    <t>04 3 05 S2191</t>
  </si>
  <si>
    <t>04 3 05 S2192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</si>
  <si>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</si>
  <si>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</si>
  <si>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Мероприятия по организации отдыха детей в каникулярное время(Организация  отдыха  детей  и  подростков  в  санаторно-курортных  учреждениях  и  загородных  оздоровительных  лагерях)</t>
  </si>
  <si>
    <t>Мероприятия по организации отдыха детей в каникулярное время (организация  отдыха  детей  и  подростков  в   лагерях  с  дневным  пребыванием )</t>
  </si>
  <si>
    <t>04 5 01 00000</t>
  </si>
  <si>
    <t>04 5 01 60680</t>
  </si>
  <si>
    <t>04 9 00 00000</t>
  </si>
  <si>
    <t>04 9 01 00000</t>
  </si>
  <si>
    <t>04 9 01 00760</t>
  </si>
  <si>
    <t>Основное мероприятие "Создание условий для реализации полномочий органов местного самоуправления""</t>
  </si>
  <si>
    <t>Основное мероприятие "Осуществление финансовой поддержки СО НКО"</t>
  </si>
  <si>
    <t>05 1 01 72610</t>
  </si>
  <si>
    <t>Подготовка основания, приобретение и установка плоскостных спортивных сооружений за счет средств местного бюджета</t>
  </si>
  <si>
    <t>05 1 05 00000</t>
  </si>
  <si>
    <t>05 1 05 L7530</t>
  </si>
  <si>
    <t>Основное мероприятие "Создание в Московской области условий для занятий физической культурой и спортом"</t>
  </si>
  <si>
    <t>Закупка оборудования для создания "умных" спортивных площадок</t>
  </si>
  <si>
    <t>05 3 00 00000</t>
  </si>
  <si>
    <t>05 3 01 00000</t>
  </si>
  <si>
    <t>05 3 01 06151</t>
  </si>
  <si>
    <t>05 3 01 06152</t>
  </si>
  <si>
    <t>Основное мероприятие "Подготовка спортивного резерва"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</si>
  <si>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</si>
  <si>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"Ориент" Лыткарино")</t>
  </si>
  <si>
    <t>08 1 03 00300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</si>
  <si>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</si>
  <si>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08 1 05 00000</t>
  </si>
  <si>
    <t>08 1 05 00990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</si>
  <si>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</si>
  <si>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</si>
  <si>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08 2 01 00340</t>
  </si>
  <si>
    <t>08 2 02 00730</t>
  </si>
  <si>
    <t>08 5 02 00000</t>
  </si>
  <si>
    <t>08 5 02 00670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</si>
  <si>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</si>
  <si>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08 6 02 00000</t>
  </si>
  <si>
    <t>08 6 02 63840</t>
  </si>
  <si>
    <t>Основное мероприятие "Реализация полномочий ЕДДС по обеспечению круглосуточного приема вызовов, обработке и передаче в диспетчерские службы информации (о происшествиях или чрезвычайных ситуациях) по единому номеру 112 для организации реагирования, в том числе экстренного"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</si>
  <si>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</si>
  <si>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09 8 00 00000</t>
  </si>
  <si>
    <t>09 8 03 00000</t>
  </si>
  <si>
    <t>09 8 03 54850</t>
  </si>
  <si>
    <t>Подпрограмма "Обеспечение жильем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</si>
  <si>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</si>
  <si>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Обеспечение жильем граждан, уволенных с военной службы (службы), и приравненных к ним лиц</t>
  </si>
  <si>
    <t>10 2 G6 5013F</t>
  </si>
  <si>
    <t>Сокращение доли загрязненных сточных вод за счет средств резервного фонда Правительства Российской Федерации</t>
  </si>
  <si>
    <t>10 3 02 00000</t>
  </si>
  <si>
    <t>10 3 02 70321</t>
  </si>
  <si>
    <t>10 3 02 S0321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</si>
  <si>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</si>
  <si>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Капитальный ремонт, приобретение, монтаж и ввод в эксплуатацию объектов коммунальной инфраструктуры за счет средств местного бюджета (капитальный ремонт сетей теплоснабжения)</t>
  </si>
  <si>
    <t>Капитальный ремонт, приобретение, монтаж и ввод в эксплуатацию объектов коммунальной инфраструктуры (капитальный ремонт сетей теплоснабжения)</t>
  </si>
  <si>
    <t>12 1 07 00000</t>
  </si>
  <si>
    <t>12 1 07 00131</t>
  </si>
  <si>
    <t>12 1 07 00132</t>
  </si>
  <si>
    <t>12 1 07 00133</t>
  </si>
  <si>
    <t>12 3 01 00830</t>
  </si>
  <si>
    <t>12 4 00 00000</t>
  </si>
  <si>
    <t>12 4 06 00000</t>
  </si>
  <si>
    <t>12 4 06 00800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</si>
  <si>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</si>
  <si>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</si>
  <si>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</si>
  <si>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</si>
  <si>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13 3 07 00000</t>
  </si>
  <si>
    <t>13 3 07 S3051</t>
  </si>
  <si>
    <t>13 3 07 S3052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</si>
  <si>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</si>
  <si>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 (ремонт стелы "Лыткарино" при въезде в город Лыткарино по адресу г.о. Лыткарино, Лыткаринское шоссе)</t>
  </si>
  <si>
    <t>Реализация проектов граждан, сформированных в рамках практик инициативного бюджетирования (благоустройство территории около родника по адресу: г.о. Лыткарино, Тураевское шоссе, Лесной массив)</t>
  </si>
  <si>
    <t>13 5 00 00000</t>
  </si>
  <si>
    <t>13 5 03 00000</t>
  </si>
  <si>
    <t>13 5 03 51180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</si>
  <si>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</si>
  <si>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</si>
  <si>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13 5 04 00000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</si>
  <si>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</si>
  <si>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</si>
  <si>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14 2 05 00000</t>
  </si>
  <si>
    <t>14 2 05 00200</t>
  </si>
  <si>
    <t>14 2 05 00210</t>
  </si>
  <si>
    <t>14 2 05 S0240</t>
  </si>
  <si>
    <t>15 1 02 00000</t>
  </si>
  <si>
    <t>15 1 02 06190</t>
  </si>
  <si>
    <t>15 1 02 60150</t>
  </si>
  <si>
    <t>15 1 02 61840</t>
  </si>
  <si>
    <t>15 1 02 S0650</t>
  </si>
  <si>
    <t>Организация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многофункциональных центров предоставления государственных и муниципальных услуг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</si>
  <si>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</si>
  <si>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15 1 03 00000</t>
  </si>
  <si>
    <t>15 1 03 S0860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</si>
  <si>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</si>
  <si>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</si>
  <si>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 2 E4 00000</t>
  </si>
  <si>
    <t>15 2 E4 52080</t>
  </si>
  <si>
    <t>15 2 E4 S2780</t>
  </si>
  <si>
    <t>15 2 E4 S2930</t>
  </si>
  <si>
    <t>15 2 E4 S3940</t>
  </si>
  <si>
    <t>Федеральный проект "Цифровая образовательная среда"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</si>
  <si>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</si>
  <si>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</si>
  <si>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</si>
  <si>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Оснащение ноутбуками общеобразовательных организаций в Московской области</t>
  </si>
  <si>
    <t>16 2 03 00000</t>
  </si>
  <si>
    <t>16 2 03 60700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</si>
  <si>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</si>
  <si>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</si>
  <si>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16 4 00 00000</t>
  </si>
  <si>
    <t>16 4 01 00000</t>
  </si>
  <si>
    <t>16 4 01 00132</t>
  </si>
  <si>
    <t>16 4 01 00131</t>
  </si>
  <si>
    <t>13 4 01 00133</t>
  </si>
  <si>
    <t>17 1 01 75551</t>
  </si>
  <si>
    <t>17 1 01 75559</t>
  </si>
  <si>
    <t>17 1 01 S3760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</si>
  <si>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</si>
  <si>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</si>
  <si>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Обустройство пляжей</t>
  </si>
  <si>
    <t>17 1 F2 55559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</si>
  <si>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</si>
  <si>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17 2 01 00620</t>
  </si>
  <si>
    <t>17 2 01 71670</t>
  </si>
  <si>
    <t>17 2 01 71870</t>
  </si>
  <si>
    <t>17 2 01 S1670</t>
  </si>
  <si>
    <t>Организация благоустройства территории городского округа</t>
  </si>
  <si>
    <t>Устройство контейнерных площадок за счет средств местного бюджета</t>
  </si>
  <si>
    <t>Создание и ремонт пешеходных коммуникаций за счет средств местного бюджета</t>
  </si>
  <si>
    <t>Устройство контейнерных площадок</t>
  </si>
  <si>
    <t>17 3 01 70970</t>
  </si>
  <si>
    <t>17 5 00 00000</t>
  </si>
  <si>
    <t>17 5 01 00000</t>
  </si>
  <si>
    <t>17 5 01 00131</t>
  </si>
  <si>
    <t>17 5 01 00132</t>
  </si>
  <si>
    <t>17 5 01 00133</t>
  </si>
  <si>
    <t>17 5 01 62670</t>
  </si>
  <si>
    <t>Установка камер видеонаблюдения в подъездах многоквартирных домов за счет средств местного бюджета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</si>
  <si>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</si>
  <si>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95 0 00 00051</t>
  </si>
  <si>
    <t>95 0 00 00052</t>
  </si>
  <si>
    <t>95 0 00 00053</t>
  </si>
  <si>
    <t>Обеспечение деятельности избирательной комиссии муниципального образования (расходы на обеспечение деятельности)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</si>
  <si>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</si>
  <si>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</si>
  <si>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99 0 00 04008</t>
  </si>
  <si>
    <t>Иные расходы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</si>
  <si>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-</t>
  </si>
  <si>
    <t>в 10 раз</t>
  </si>
  <si>
    <t>в 5,4 раза</t>
  </si>
  <si>
    <t>в 4 раза</t>
  </si>
  <si>
    <t>в 2,1 раза</t>
  </si>
  <si>
    <t>в 8,4 раза</t>
  </si>
  <si>
    <t>в 54,6 раза</t>
  </si>
  <si>
    <t>в 12,3 раза</t>
  </si>
  <si>
    <t>в 2,5 раза</t>
  </si>
  <si>
    <t>в 2 раза</t>
  </si>
  <si>
    <t>в 3,3 раза</t>
  </si>
  <si>
    <t>в 4,9 раза</t>
  </si>
  <si>
    <t>в 7 раз</t>
  </si>
  <si>
    <t>в 10,4 раза</t>
  </si>
  <si>
    <t>в 6,9 раза</t>
  </si>
  <si>
    <t>в 37,7 раза</t>
  </si>
  <si>
    <t>Сведения об исполнении бюджета городского округа Лыткарино по расходам в разрезе муниципальных программ за 2023 год в сравнении с 2022 годом</t>
  </si>
  <si>
    <t>02 4 01 00500</t>
  </si>
  <si>
    <t>Мероприятия в сфере культуры</t>
  </si>
  <si>
    <t>02 4 04 06110</t>
  </si>
  <si>
    <t>Расходы на обеспечение деятельности (оказание услуг) муниципальных учреждений - культурно-досуговые учреждения</t>
  </si>
  <si>
    <t>03 1 01 06040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</si>
  <si>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</si>
  <si>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03 1 01 06050</t>
  </si>
  <si>
    <t>03 4 01 00130</t>
  </si>
  <si>
    <t>Обеспечение деятельности органов местного самоуправления</t>
  </si>
  <si>
    <t>04 2 03 S2190</t>
  </si>
  <si>
    <t>Мероприятия по организации отдыха детей в каникулярное время</t>
  </si>
  <si>
    <t>12 1 04 00130</t>
  </si>
  <si>
    <t>12 5 01 00160</t>
  </si>
  <si>
    <t>Обеспечение деятельности финансового органа</t>
  </si>
  <si>
    <t>12 5 01 06090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</si>
  <si>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</si>
  <si>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</si>
  <si>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</si>
  <si>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17 3 01 00130</t>
  </si>
  <si>
    <t>95 0 00 00030</t>
  </si>
  <si>
    <t>Расходы на содержание представительного органа муниципального образования</t>
  </si>
  <si>
    <t>95 0 00 00150</t>
  </si>
  <si>
    <t>Обеспечение деятельности контрольно-счетной палаты</t>
  </si>
  <si>
    <t>99 0 00 04000</t>
  </si>
  <si>
    <t>Иные расходы</t>
  </si>
  <si>
    <t>02 4 05 06110</t>
  </si>
  <si>
    <t>03 1 02 06040</t>
  </si>
  <si>
    <t>03 2 01 06050</t>
  </si>
  <si>
    <t>03 3 03 06060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</si>
  <si>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</si>
  <si>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03 3 04 61110</t>
  </si>
  <si>
    <t>Реализация отдельных мероприятий муниципальных программ в сфере образования</t>
  </si>
  <si>
    <t>03 5 01 00130</t>
  </si>
  <si>
    <t>04 3 05 S2190</t>
  </si>
  <si>
    <t>05 3 01 06150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</si>
  <si>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</si>
  <si>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10 3 02 70320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</si>
  <si>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</si>
  <si>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12 1 07 00130</t>
  </si>
  <si>
    <t>12 5 01 00120</t>
  </si>
  <si>
    <t>Обеспечение деятельности администрации</t>
  </si>
  <si>
    <t>13 3 07 S3050</t>
  </si>
  <si>
    <t>Реализация проектов граждан, сформированных в рамках практик инициативного бюджетирования</t>
  </si>
  <si>
    <t>16 4 01 00130</t>
  </si>
  <si>
    <t>17 5 01 00130</t>
  </si>
  <si>
    <t>95 0 00 00050</t>
  </si>
  <si>
    <t>Обеспечение деятельности избирательной комиссии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</si>
</sst>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3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110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5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Alignment="1" applyProtection="1">
      <alignment vertical="top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3" xfId="0" applyNumberFormat="1" applyFont="1" applyFill="1" applyBorder="1" applyAlignment="1" applyProtection="1">
      <alignment horizontal="center" wrapText="1"/>
    </xf>
    <xf numFmtId="49" fontId="3" fillId="0" borderId="3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vertical="center" wrapText="1"/>
      <protection locked="0" hidden="1"/>
    </xf>
    <xf numFmtId="49" fontId="9" fillId="2" borderId="2" xfId="2" applyNumberFormat="1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 applyProtection="1">
      <alignment wrapText="1"/>
      <protection locked="0" hidden="1"/>
    </xf>
    <xf numFmtId="0" fontId="9" fillId="2" borderId="2" xfId="2" applyNumberFormat="1" applyFont="1" applyFill="1" applyBorder="1" applyAlignment="1" applyProtection="1">
      <alignment horizontal="left" wrapText="1"/>
      <protection locked="0" hidden="1"/>
    </xf>
    <xf numFmtId="49" fontId="9" fillId="2" borderId="5" xfId="2" applyNumberFormat="1" applyFont="1" applyFill="1" applyBorder="1" applyAlignment="1" applyProtection="1">
      <alignment wrapText="1"/>
      <protection locked="0" hidden="1"/>
    </xf>
    <xf numFmtId="49" fontId="9" fillId="2" borderId="4" xfId="2" applyNumberFormat="1" applyFont="1" applyFill="1" applyBorder="1" applyAlignment="1" applyProtection="1">
      <alignment wrapText="1"/>
      <protection locked="0" hidden="1"/>
    </xf>
    <xf numFmtId="49" fontId="12" fillId="2" borderId="1" xfId="2" applyNumberFormat="1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 applyProtection="1">
      <alignment horizontal="left" wrapText="1"/>
      <protection locked="0" hidden="1"/>
    </xf>
    <xf numFmtId="49" fontId="9" fillId="2" borderId="2" xfId="2" applyNumberFormat="1" applyFont="1" applyFill="1" applyBorder="1" applyAlignment="1" applyProtection="1">
      <alignment horizontal="left" wrapText="1"/>
      <protection locked="0" hidden="1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 applyProtection="1">
      <alignment horizontal="left" vertical="center" wrapText="1"/>
      <protection locked="0" hidden="1"/>
    </xf>
    <xf numFmtId="0" fontId="9" fillId="0" borderId="2" xfId="0" applyNumberFormat="1" applyFont="1" applyFill="1" applyBorder="1" applyAlignment="1" applyProtection="1">
      <alignment vertical="center" wrapText="1"/>
      <protection locked="0" hidden="1"/>
    </xf>
    <xf numFmtId="0" fontId="9" fillId="2" borderId="2" xfId="2" applyNumberFormat="1" applyFont="1" applyFill="1" applyBorder="1" applyAlignment="1" applyProtection="1">
      <alignment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2" xfId="2" applyFont="1" applyFill="1" applyBorder="1" applyAlignment="1">
      <alignment wrapText="1"/>
    </xf>
    <xf numFmtId="0" fontId="9" fillId="2" borderId="5" xfId="2" applyFont="1" applyFill="1" applyBorder="1" applyAlignment="1">
      <alignment wrapText="1"/>
    </xf>
    <xf numFmtId="49" fontId="9" fillId="2" borderId="4" xfId="2" applyNumberFormat="1" applyFont="1" applyFill="1" applyBorder="1" applyAlignment="1" applyProtection="1">
      <alignment horizontal="left" wrapText="1"/>
      <protection locked="0" hidden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166" fontId="4" fillId="0" borderId="4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166" fontId="4" fillId="0" borderId="5" xfId="0" applyNumberFormat="1" applyFont="1" applyFill="1" applyBorder="1" applyAlignment="1" applyProtection="1">
      <alignment horizontal="center" vertical="center" wrapText="1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166" fontId="4" fillId="2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9" fillId="2" borderId="5" xfId="2" applyFont="1" applyFill="1" applyBorder="1" applyAlignment="1" applyProtection="1">
      <alignment wrapText="1"/>
      <protection locked="0" hidden="1"/>
    </xf>
    <xf numFmtId="166" fontId="9" fillId="2" borderId="2" xfId="2" applyNumberFormat="1" applyFont="1" applyFill="1" applyBorder="1" applyAlignment="1" applyProtection="1">
      <alignment horizontal="center" vertical="center" wrapText="1"/>
      <protection locked="0" hidden="1"/>
    </xf>
    <xf numFmtId="166" fontId="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6" fontId="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left" wrapText="1"/>
    </xf>
    <xf numFmtId="0" fontId="4" fillId="0" borderId="4" xfId="0" applyNumberFormat="1" applyFont="1" applyFill="1" applyBorder="1" applyAlignment="1" applyProtection="1">
      <alignment horizont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4" fillId="0" borderId="4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164" fontId="4" fillId="0" borderId="2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wrapText="1"/>
    </xf>
    <xf numFmtId="166" fontId="4" fillId="0" borderId="5" xfId="0" applyNumberFormat="1" applyFont="1" applyFill="1" applyBorder="1" applyAlignment="1" applyProtection="1">
      <alignment horizontal="center" wrapText="1"/>
    </xf>
    <xf numFmtId="164" fontId="4" fillId="0" borderId="5" xfId="0" applyNumberFormat="1" applyFont="1" applyFill="1" applyBorder="1" applyAlignment="1" applyProtection="1">
      <alignment horizontal="center" wrapText="1"/>
    </xf>
    <xf numFmtId="0" fontId="4" fillId="0" borderId="2" xfId="2" applyFont="1" applyFill="1" applyBorder="1" applyAlignment="1">
      <alignment vertical="center" wrapText="1"/>
    </xf>
    <xf numFmtId="0" fontId="4" fillId="0" borderId="0" xfId="0" applyNumberFormat="1" applyFont="1" applyFill="1" applyAlignment="1" applyProtection="1"/>
    <xf numFmtId="0" fontId="4" fillId="0" borderId="5" xfId="2" applyFont="1" applyFill="1" applyBorder="1" applyAlignment="1">
      <alignment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  <protection locked="0" hidden="1"/>
    </xf>
    <xf numFmtId="166" fontId="9" fillId="2" borderId="5" xfId="2" applyNumberFormat="1" applyFont="1" applyFill="1" applyBorder="1" applyAlignment="1" applyProtection="1">
      <alignment horizontal="center" vertical="center" wrapText="1"/>
      <protection locked="0" hidden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2"/>
  <sheetViews>
    <sheetView tabSelected="1" view="pageBreakPreview" zoomScale="110" zoomScaleNormal="100" zoomScaleSheetLayoutView="110" workbookViewId="0">
      <pane ySplit="4" topLeftCell="A450" activePane="bottomLeft" state="frozen"/>
      <selection pane="bottomLeft" activeCell="C455" sqref="C455"/>
    </sheetView>
  </sheetViews>
  <sheetFormatPr defaultColWidth="9.140625" defaultRowHeight="15" x14ac:dyDescent="0.25"/>
  <cols>
    <col min="1" max="1" width="71.140625" style="1" customWidth="1"/>
    <col min="2" max="2" width="15.140625" style="9" customWidth="1"/>
    <col min="3" max="3" width="16.85546875" style="9" customWidth="1"/>
    <col min="4" max="4" width="17.7109375" style="22" customWidth="1"/>
    <col min="5" max="5" width="11.85546875" style="29" customWidth="1"/>
    <col min="6" max="16384" width="9.140625" style="1"/>
  </cols>
  <sheetData>
    <row r="1" spans="1:5" ht="60.75" customHeight="1" x14ac:dyDescent="0.25">
      <c r="A1" s="108" t="s">
        <v>800</v>
      </c>
      <c r="B1" s="109"/>
      <c r="C1" s="109"/>
      <c r="D1" s="109"/>
      <c r="E1" s="109"/>
    </row>
    <row r="2" spans="1:5" ht="16.5" thickBot="1" x14ac:dyDescent="0.3">
      <c r="A2" s="106"/>
      <c r="B2" s="107"/>
      <c r="C2" s="76"/>
      <c r="E2" s="30" t="s">
        <v>302</v>
      </c>
    </row>
    <row r="3" spans="1:5" ht="33.75" thickBot="1" x14ac:dyDescent="0.3">
      <c r="A3" s="11" t="s">
        <v>0</v>
      </c>
      <c r="B3" s="11" t="s">
        <v>216</v>
      </c>
      <c r="C3" s="11" t="s">
        <v>602</v>
      </c>
      <c r="D3" s="27" t="s">
        <v>553</v>
      </c>
      <c r="E3" s="14" t="s">
        <v>233</v>
      </c>
    </row>
    <row r="4" spans="1:5" ht="16.5" thickBot="1" x14ac:dyDescent="0.3">
      <c r="A4" s="40">
        <v>1</v>
      </c>
      <c r="B4" s="40">
        <v>2</v>
      </c>
      <c r="C4" s="40">
        <v>3</v>
      </c>
      <c r="D4" s="41" t="s">
        <v>362</v>
      </c>
      <c r="E4" s="40">
        <v>5</v>
      </c>
    </row>
    <row r="5" spans="1:5" s="81" customFormat="1" ht="15.75" thickBot="1" x14ac:dyDescent="0.3">
      <c r="A5" s="45" t="s">
        <v>561</v>
      </c>
      <c r="B5" s="12" t="s">
        <v>554</v>
      </c>
      <c r="C5" s="12">
        <f t="shared" ref="C5:D7" si="0">C6</f>
        <v>332.9</v>
      </c>
      <c r="D5" s="87">
        <f t="shared" si="0"/>
        <v>0</v>
      </c>
      <c r="E5" s="46">
        <f>D5/C5</f>
        <v>0</v>
      </c>
    </row>
    <row r="6" spans="1:5" s="81" customFormat="1" ht="30" x14ac:dyDescent="0.25">
      <c r="A6" s="85" t="s">
        <v>560</v>
      </c>
      <c r="B6" s="86" t="s">
        <v>555</v>
      </c>
      <c r="C6" s="86">
        <f t="shared" si="0"/>
        <v>332.9</v>
      </c>
      <c r="D6" s="88">
        <f t="shared" si="0"/>
        <v>0</v>
      </c>
      <c r="E6" s="89">
        <f t="shared" ref="E6:E8" si="1">D6/C6</f>
        <v>0</v>
      </c>
    </row>
    <row r="7" spans="1:5" s="81" customFormat="1" ht="30" x14ac:dyDescent="0.25">
      <c r="A7" s="83" t="s">
        <v>559</v>
      </c>
      <c r="B7" s="84" t="s">
        <v>556</v>
      </c>
      <c r="C7" s="84">
        <f t="shared" si="0"/>
        <v>332.9</v>
      </c>
      <c r="D7" s="90">
        <f t="shared" si="0"/>
        <v>0</v>
      </c>
      <c r="E7" s="91">
        <f t="shared" si="1"/>
        <v>0</v>
      </c>
    </row>
    <row r="8" spans="1:5" s="81" customFormat="1" ht="60.75" thickBot="1" x14ac:dyDescent="0.3">
      <c r="A8" s="92" t="s">
        <v>558</v>
      </c>
      <c r="B8" s="93" t="s">
        <v>557</v>
      </c>
      <c r="C8" s="93">
        <v>332.9</v>
      </c>
      <c r="D8" s="94">
        <v>0</v>
      </c>
      <c r="E8" s="95">
        <f t="shared" si="1"/>
        <v>0</v>
      </c>
    </row>
    <row r="9" spans="1:5" s="5" customFormat="1" thickBot="1" x14ac:dyDescent="0.25">
      <c r="A9" s="45" t="s">
        <v>1</v>
      </c>
      <c r="B9" s="12" t="s">
        <v>2</v>
      </c>
      <c r="C9" s="69">
        <f>C10+C14+C20+C41+C44</f>
        <v>165001.20000000001</v>
      </c>
      <c r="D9" s="69">
        <f>D10+D14+D20+D41</f>
        <v>185446.8</v>
      </c>
      <c r="E9" s="46">
        <f>D9/C9</f>
        <v>1.1239118260958101</v>
      </c>
    </row>
    <row r="10" spans="1:5" x14ac:dyDescent="0.25">
      <c r="A10" s="42" t="s">
        <v>303</v>
      </c>
      <c r="B10" s="43" t="s">
        <v>3</v>
      </c>
      <c r="C10" s="73">
        <f>C11</f>
        <v>19040.599999999999</v>
      </c>
      <c r="D10" s="73">
        <f>D11</f>
        <v>21780.1</v>
      </c>
      <c r="E10" s="44">
        <f t="shared" ref="E10:E88" si="2">D10/C10</f>
        <v>1.143876768589225</v>
      </c>
    </row>
    <row r="11" spans="1:5" ht="30" x14ac:dyDescent="0.25">
      <c r="A11" s="25" t="s">
        <v>4</v>
      </c>
      <c r="B11" s="26" t="s">
        <v>5</v>
      </c>
      <c r="C11" s="74">
        <f>C12+C13</f>
        <v>19040.599999999999</v>
      </c>
      <c r="D11" s="71">
        <f>D12+D13</f>
        <v>21780.1</v>
      </c>
      <c r="E11" s="37">
        <f t="shared" si="2"/>
        <v>1.143876768589225</v>
      </c>
    </row>
    <row r="12" spans="1:5" ht="30" x14ac:dyDescent="0.25">
      <c r="A12" s="25" t="s">
        <v>6</v>
      </c>
      <c r="B12" s="26" t="s">
        <v>7</v>
      </c>
      <c r="C12" s="74">
        <v>19040.599999999999</v>
      </c>
      <c r="D12" s="71">
        <v>20157.099999999999</v>
      </c>
      <c r="E12" s="37">
        <f t="shared" si="2"/>
        <v>1.0586378580506917</v>
      </c>
    </row>
    <row r="13" spans="1:5" s="31" customFormat="1" ht="30" x14ac:dyDescent="0.25">
      <c r="A13" s="25" t="s">
        <v>349</v>
      </c>
      <c r="B13" s="26" t="s">
        <v>348</v>
      </c>
      <c r="C13" s="74">
        <v>0</v>
      </c>
      <c r="D13" s="71">
        <v>1623</v>
      </c>
      <c r="E13" s="37" t="s">
        <v>784</v>
      </c>
    </row>
    <row r="14" spans="1:5" x14ac:dyDescent="0.25">
      <c r="A14" s="25" t="s">
        <v>304</v>
      </c>
      <c r="B14" s="26" t="s">
        <v>8</v>
      </c>
      <c r="C14" s="74">
        <f>C15</f>
        <v>28847.200000000001</v>
      </c>
      <c r="D14" s="74">
        <f>D15</f>
        <v>32488.799999999999</v>
      </c>
      <c r="E14" s="37">
        <f t="shared" si="2"/>
        <v>1.1262375551180011</v>
      </c>
    </row>
    <row r="15" spans="1:5" ht="30" x14ac:dyDescent="0.25">
      <c r="A15" s="25" t="s">
        <v>9</v>
      </c>
      <c r="B15" s="26" t="s">
        <v>10</v>
      </c>
      <c r="C15" s="74">
        <f>C16+C17+C18+C19</f>
        <v>28847.200000000001</v>
      </c>
      <c r="D15" s="71">
        <f>D16+D17+D18+D19</f>
        <v>32488.799999999999</v>
      </c>
      <c r="E15" s="37">
        <f t="shared" si="2"/>
        <v>1.1262375551180011</v>
      </c>
    </row>
    <row r="16" spans="1:5" s="17" customFormat="1" ht="45" x14ac:dyDescent="0.25">
      <c r="A16" s="25" t="s">
        <v>242</v>
      </c>
      <c r="B16" s="26" t="s">
        <v>241</v>
      </c>
      <c r="C16" s="74">
        <v>958.8</v>
      </c>
      <c r="D16" s="71">
        <v>1000</v>
      </c>
      <c r="E16" s="37">
        <f t="shared" si="2"/>
        <v>1.0429703796412182</v>
      </c>
    </row>
    <row r="17" spans="1:5" ht="30" x14ac:dyDescent="0.25">
      <c r="A17" s="25" t="s">
        <v>11</v>
      </c>
      <c r="B17" s="26" t="s">
        <v>12</v>
      </c>
      <c r="C17" s="74">
        <v>27500</v>
      </c>
      <c r="D17" s="71">
        <v>28565.599999999999</v>
      </c>
      <c r="E17" s="37">
        <f t="shared" si="2"/>
        <v>1.0387490909090908</v>
      </c>
    </row>
    <row r="18" spans="1:5" s="31" customFormat="1" ht="30" x14ac:dyDescent="0.25">
      <c r="A18" s="25" t="s">
        <v>349</v>
      </c>
      <c r="B18" s="26" t="s">
        <v>350</v>
      </c>
      <c r="C18" s="74">
        <v>0</v>
      </c>
      <c r="D18" s="71">
        <v>2556</v>
      </c>
      <c r="E18" s="37" t="s">
        <v>784</v>
      </c>
    </row>
    <row r="19" spans="1:5" s="24" customFormat="1" ht="60" x14ac:dyDescent="0.25">
      <c r="A19" s="25" t="s">
        <v>345</v>
      </c>
      <c r="B19" s="26" t="s">
        <v>344</v>
      </c>
      <c r="C19" s="74">
        <v>388.4</v>
      </c>
      <c r="D19" s="71">
        <v>367.2</v>
      </c>
      <c r="E19" s="37">
        <f t="shared" si="2"/>
        <v>0.94541709577754895</v>
      </c>
    </row>
    <row r="20" spans="1:5" ht="45" x14ac:dyDescent="0.25">
      <c r="A20" s="25" t="s">
        <v>305</v>
      </c>
      <c r="B20" s="26" t="s">
        <v>13</v>
      </c>
      <c r="C20" s="74">
        <f>C21+C25+C31+C39</f>
        <v>67027.3</v>
      </c>
      <c r="D20" s="74">
        <f>D25+D31+D39</f>
        <v>75713.3</v>
      </c>
      <c r="E20" s="37">
        <f t="shared" si="2"/>
        <v>1.1295889883674264</v>
      </c>
    </row>
    <row r="21" spans="1:5" s="81" customFormat="1" ht="30" x14ac:dyDescent="0.25">
      <c r="A21" s="25" t="s">
        <v>565</v>
      </c>
      <c r="B21" s="26" t="s">
        <v>562</v>
      </c>
      <c r="C21" s="74">
        <f>C23+C24</f>
        <v>10209.799999999999</v>
      </c>
      <c r="D21" s="74">
        <v>0</v>
      </c>
      <c r="E21" s="37">
        <f t="shared" si="2"/>
        <v>0</v>
      </c>
    </row>
    <row r="22" spans="1:5" s="97" customFormat="1" x14ac:dyDescent="0.25">
      <c r="A22" s="25" t="s">
        <v>802</v>
      </c>
      <c r="B22" s="26" t="s">
        <v>801</v>
      </c>
      <c r="C22" s="74">
        <f>C23+C24</f>
        <v>10209.799999999999</v>
      </c>
      <c r="D22" s="74">
        <f>D23+D24</f>
        <v>0</v>
      </c>
      <c r="E22" s="37">
        <f t="shared" si="2"/>
        <v>0</v>
      </c>
    </row>
    <row r="23" spans="1:5" s="81" customFormat="1" ht="30" x14ac:dyDescent="0.25">
      <c r="A23" s="25" t="s">
        <v>14</v>
      </c>
      <c r="B23" s="26" t="s">
        <v>564</v>
      </c>
      <c r="C23" s="74">
        <v>9788.7999999999993</v>
      </c>
      <c r="D23" s="74">
        <v>0</v>
      </c>
      <c r="E23" s="37">
        <f t="shared" si="2"/>
        <v>0</v>
      </c>
    </row>
    <row r="24" spans="1:5" s="81" customFormat="1" ht="30" x14ac:dyDescent="0.25">
      <c r="A24" s="25" t="s">
        <v>15</v>
      </c>
      <c r="B24" s="26" t="s">
        <v>563</v>
      </c>
      <c r="C24" s="74">
        <v>421</v>
      </c>
      <c r="D24" s="74">
        <v>0</v>
      </c>
      <c r="E24" s="37">
        <f t="shared" si="2"/>
        <v>0</v>
      </c>
    </row>
    <row r="25" spans="1:5" s="31" customFormat="1" ht="30" x14ac:dyDescent="0.25">
      <c r="A25" s="25" t="s">
        <v>353</v>
      </c>
      <c r="B25" s="26" t="s">
        <v>351</v>
      </c>
      <c r="C25" s="74">
        <f>C26+C27+C29+C30</f>
        <v>0</v>
      </c>
      <c r="D25" s="71">
        <f>D26+D27+D29+D30</f>
        <v>69721.8</v>
      </c>
      <c r="E25" s="37" t="s">
        <v>784</v>
      </c>
    </row>
    <row r="26" spans="1:5" s="31" customFormat="1" ht="30" x14ac:dyDescent="0.25">
      <c r="A26" s="25" t="s">
        <v>14</v>
      </c>
      <c r="B26" s="26" t="s">
        <v>352</v>
      </c>
      <c r="C26" s="74">
        <v>0</v>
      </c>
      <c r="D26" s="71">
        <v>8650.9</v>
      </c>
      <c r="E26" s="37" t="s">
        <v>784</v>
      </c>
    </row>
    <row r="27" spans="1:5" s="31" customFormat="1" ht="30" x14ac:dyDescent="0.25">
      <c r="A27" s="25" t="s">
        <v>15</v>
      </c>
      <c r="B27" s="26" t="s">
        <v>354</v>
      </c>
      <c r="C27" s="74">
        <v>0</v>
      </c>
      <c r="D27" s="71">
        <v>433</v>
      </c>
      <c r="E27" s="37" t="s">
        <v>784</v>
      </c>
    </row>
    <row r="28" spans="1:5" s="97" customFormat="1" ht="30" x14ac:dyDescent="0.25">
      <c r="A28" s="25" t="s">
        <v>804</v>
      </c>
      <c r="B28" s="26" t="s">
        <v>803</v>
      </c>
      <c r="C28" s="74">
        <f>C29+C30</f>
        <v>0</v>
      </c>
      <c r="D28" s="71">
        <f>D29+D30</f>
        <v>60637.9</v>
      </c>
      <c r="E28" s="37" t="s">
        <v>784</v>
      </c>
    </row>
    <row r="29" spans="1:5" s="31" customFormat="1" ht="45" x14ac:dyDescent="0.25">
      <c r="A29" s="25" t="s">
        <v>18</v>
      </c>
      <c r="B29" s="26" t="s">
        <v>355</v>
      </c>
      <c r="C29" s="74">
        <v>0</v>
      </c>
      <c r="D29" s="71">
        <v>30309.4</v>
      </c>
      <c r="E29" s="37" t="s">
        <v>784</v>
      </c>
    </row>
    <row r="30" spans="1:5" s="31" customFormat="1" ht="60" x14ac:dyDescent="0.25">
      <c r="A30" s="25" t="s">
        <v>19</v>
      </c>
      <c r="B30" s="26" t="s">
        <v>356</v>
      </c>
      <c r="C30" s="74">
        <v>0</v>
      </c>
      <c r="D30" s="71">
        <v>30328.5</v>
      </c>
      <c r="E30" s="37" t="s">
        <v>784</v>
      </c>
    </row>
    <row r="31" spans="1:5" ht="30" x14ac:dyDescent="0.25">
      <c r="A31" s="25" t="s">
        <v>16</v>
      </c>
      <c r="B31" s="26" t="s">
        <v>17</v>
      </c>
      <c r="C31" s="74">
        <f>C37+C38</f>
        <v>56817.5</v>
      </c>
      <c r="D31" s="71">
        <f>D32</f>
        <v>1722.5</v>
      </c>
      <c r="E31" s="37">
        <f t="shared" si="2"/>
        <v>3.0316363796365556E-2</v>
      </c>
    </row>
    <row r="32" spans="1:5" s="31" customFormat="1" ht="30" x14ac:dyDescent="0.25">
      <c r="A32" s="25" t="s">
        <v>358</v>
      </c>
      <c r="B32" s="26" t="s">
        <v>357</v>
      </c>
      <c r="C32" s="74">
        <v>0</v>
      </c>
      <c r="D32" s="71">
        <v>1722.5</v>
      </c>
      <c r="E32" s="37" t="s">
        <v>784</v>
      </c>
    </row>
    <row r="33" spans="1:5" s="20" customFormat="1" ht="45" hidden="1" x14ac:dyDescent="0.25">
      <c r="A33" s="25" t="s">
        <v>308</v>
      </c>
      <c r="B33" s="26" t="s">
        <v>309</v>
      </c>
      <c r="C33" s="74"/>
      <c r="D33" s="71"/>
      <c r="E33" s="37" t="e">
        <f t="shared" si="2"/>
        <v>#DIV/0!</v>
      </c>
    </row>
    <row r="34" spans="1:5" s="20" customFormat="1" hidden="1" x14ac:dyDescent="0.25">
      <c r="A34" s="25" t="s">
        <v>306</v>
      </c>
      <c r="B34" s="26" t="s">
        <v>307</v>
      </c>
      <c r="C34" s="74"/>
      <c r="D34" s="71"/>
      <c r="E34" s="37" t="e">
        <f t="shared" si="2"/>
        <v>#DIV/0!</v>
      </c>
    </row>
    <row r="35" spans="1:5" s="20" customFormat="1" ht="30" hidden="1" x14ac:dyDescent="0.25">
      <c r="A35" s="25" t="s">
        <v>310</v>
      </c>
      <c r="B35" s="26" t="s">
        <v>311</v>
      </c>
      <c r="C35" s="74"/>
      <c r="D35" s="71"/>
      <c r="E35" s="37" t="e">
        <f t="shared" si="2"/>
        <v>#DIV/0!</v>
      </c>
    </row>
    <row r="36" spans="1:5" s="104" customFormat="1" ht="30" x14ac:dyDescent="0.25">
      <c r="A36" s="25" t="s">
        <v>804</v>
      </c>
      <c r="B36" s="26" t="s">
        <v>826</v>
      </c>
      <c r="C36" s="74">
        <f>C37+C38</f>
        <v>56817.5</v>
      </c>
      <c r="D36" s="71">
        <f>D37+D38</f>
        <v>0</v>
      </c>
      <c r="E36" s="37">
        <f>D36/C36</f>
        <v>0</v>
      </c>
    </row>
    <row r="37" spans="1:5" s="81" customFormat="1" ht="45" x14ac:dyDescent="0.25">
      <c r="A37" s="25" t="s">
        <v>18</v>
      </c>
      <c r="B37" s="26" t="s">
        <v>566</v>
      </c>
      <c r="C37" s="74">
        <v>30423.5</v>
      </c>
      <c r="D37" s="71">
        <v>0</v>
      </c>
      <c r="E37" s="37">
        <f t="shared" si="2"/>
        <v>0</v>
      </c>
    </row>
    <row r="38" spans="1:5" s="81" customFormat="1" ht="60" x14ac:dyDescent="0.25">
      <c r="A38" s="25" t="s">
        <v>19</v>
      </c>
      <c r="B38" s="26" t="s">
        <v>567</v>
      </c>
      <c r="C38" s="74">
        <v>26394</v>
      </c>
      <c r="D38" s="71">
        <v>0</v>
      </c>
      <c r="E38" s="37">
        <f t="shared" si="2"/>
        <v>0</v>
      </c>
    </row>
    <row r="39" spans="1:5" s="31" customFormat="1" ht="30" x14ac:dyDescent="0.25">
      <c r="A39" s="25" t="s">
        <v>361</v>
      </c>
      <c r="B39" s="26" t="s">
        <v>359</v>
      </c>
      <c r="C39" s="74">
        <f>C40</f>
        <v>0</v>
      </c>
      <c r="D39" s="71">
        <f>D40</f>
        <v>4269</v>
      </c>
      <c r="E39" s="37" t="s">
        <v>784</v>
      </c>
    </row>
    <row r="40" spans="1:5" s="31" customFormat="1" ht="30" x14ac:dyDescent="0.25">
      <c r="A40" s="25" t="s">
        <v>349</v>
      </c>
      <c r="B40" s="26" t="s">
        <v>360</v>
      </c>
      <c r="C40" s="74">
        <v>0</v>
      </c>
      <c r="D40" s="71">
        <v>4269</v>
      </c>
      <c r="E40" s="37" t="s">
        <v>784</v>
      </c>
    </row>
    <row r="41" spans="1:5" s="6" customFormat="1" ht="27" customHeight="1" x14ac:dyDescent="0.25">
      <c r="A41" s="38" t="s">
        <v>219</v>
      </c>
      <c r="B41" s="39" t="s">
        <v>222</v>
      </c>
      <c r="C41" s="78">
        <f>C42</f>
        <v>47959.1</v>
      </c>
      <c r="D41" s="74">
        <f>D42</f>
        <v>55464.6</v>
      </c>
      <c r="E41" s="37">
        <f t="shared" si="2"/>
        <v>1.1564979326134144</v>
      </c>
    </row>
    <row r="42" spans="1:5" s="6" customFormat="1" ht="30" x14ac:dyDescent="0.25">
      <c r="A42" s="38" t="s">
        <v>220</v>
      </c>
      <c r="B42" s="39" t="s">
        <v>223</v>
      </c>
      <c r="C42" s="78">
        <f>C43</f>
        <v>47959.1</v>
      </c>
      <c r="D42" s="71">
        <f>D43</f>
        <v>55464.6</v>
      </c>
      <c r="E42" s="37">
        <f t="shared" si="2"/>
        <v>1.1564979326134144</v>
      </c>
    </row>
    <row r="43" spans="1:5" s="6" customFormat="1" ht="30" x14ac:dyDescent="0.25">
      <c r="A43" s="96" t="s">
        <v>221</v>
      </c>
      <c r="B43" s="39" t="s">
        <v>224</v>
      </c>
      <c r="C43" s="78">
        <v>47959.1</v>
      </c>
      <c r="D43" s="71">
        <v>55464.6</v>
      </c>
      <c r="E43" s="37">
        <f t="shared" si="2"/>
        <v>1.1564979326134144</v>
      </c>
    </row>
    <row r="44" spans="1:5" s="81" customFormat="1" x14ac:dyDescent="0.25">
      <c r="A44" s="96" t="s">
        <v>573</v>
      </c>
      <c r="B44" s="39" t="s">
        <v>568</v>
      </c>
      <c r="C44" s="78">
        <f>C45+C47</f>
        <v>2127</v>
      </c>
      <c r="D44" s="71">
        <f>D45</f>
        <v>0</v>
      </c>
      <c r="E44" s="37">
        <f t="shared" si="2"/>
        <v>0</v>
      </c>
    </row>
    <row r="45" spans="1:5" s="81" customFormat="1" ht="30" x14ac:dyDescent="0.25">
      <c r="A45" s="96" t="s">
        <v>243</v>
      </c>
      <c r="B45" s="39" t="s">
        <v>569</v>
      </c>
      <c r="C45" s="78">
        <f>C46</f>
        <v>521</v>
      </c>
      <c r="D45" s="71">
        <f>D46</f>
        <v>0</v>
      </c>
      <c r="E45" s="37">
        <f t="shared" si="2"/>
        <v>0</v>
      </c>
    </row>
    <row r="46" spans="1:5" s="81" customFormat="1" ht="30" x14ac:dyDescent="0.25">
      <c r="A46" s="96" t="s">
        <v>244</v>
      </c>
      <c r="B46" s="39" t="s">
        <v>570</v>
      </c>
      <c r="C46" s="78">
        <v>521</v>
      </c>
      <c r="D46" s="71">
        <v>0</v>
      </c>
      <c r="E46" s="37">
        <f t="shared" si="2"/>
        <v>0</v>
      </c>
    </row>
    <row r="47" spans="1:5" s="81" customFormat="1" ht="45" x14ac:dyDescent="0.25">
      <c r="A47" s="96" t="s">
        <v>20</v>
      </c>
      <c r="B47" s="39" t="s">
        <v>571</v>
      </c>
      <c r="C47" s="78">
        <f>C48</f>
        <v>1606</v>
      </c>
      <c r="D47" s="71">
        <f>D48</f>
        <v>0</v>
      </c>
      <c r="E47" s="37">
        <f t="shared" si="2"/>
        <v>0</v>
      </c>
    </row>
    <row r="48" spans="1:5" s="81" customFormat="1" ht="60.75" thickBot="1" x14ac:dyDescent="0.3">
      <c r="A48" s="98" t="s">
        <v>574</v>
      </c>
      <c r="B48" s="99" t="s">
        <v>572</v>
      </c>
      <c r="C48" s="100">
        <v>1606</v>
      </c>
      <c r="D48" s="72">
        <v>0</v>
      </c>
      <c r="E48" s="49">
        <f t="shared" si="2"/>
        <v>0</v>
      </c>
    </row>
    <row r="49" spans="1:5" s="5" customFormat="1" thickBot="1" x14ac:dyDescent="0.25">
      <c r="A49" s="45" t="s">
        <v>21</v>
      </c>
      <c r="B49" s="12" t="s">
        <v>22</v>
      </c>
      <c r="C49" s="69">
        <f>C50+C82+C102+C112+C118</f>
        <v>1072679.7</v>
      </c>
      <c r="D49" s="69">
        <f>D50+D82+D112</f>
        <v>1665686.9000000001</v>
      </c>
      <c r="E49" s="46">
        <f t="shared" si="2"/>
        <v>1.5528278385430434</v>
      </c>
    </row>
    <row r="50" spans="1:5" x14ac:dyDescent="0.25">
      <c r="A50" s="42" t="s">
        <v>23</v>
      </c>
      <c r="B50" s="43" t="s">
        <v>24</v>
      </c>
      <c r="C50" s="73">
        <f>C51+C62+C71+C73+C80</f>
        <v>157333.79999999999</v>
      </c>
      <c r="D50" s="70">
        <f>D51+D62+D71+D73+D80</f>
        <v>1580142.6</v>
      </c>
      <c r="E50" s="44" t="s">
        <v>785</v>
      </c>
    </row>
    <row r="51" spans="1:5" s="31" customFormat="1" ht="30" x14ac:dyDescent="0.25">
      <c r="A51" s="25" t="s">
        <v>30</v>
      </c>
      <c r="B51" s="26" t="s">
        <v>363</v>
      </c>
      <c r="C51" s="74">
        <f>C52+C54+C55+C57+C58+C59+C60+C61</f>
        <v>0</v>
      </c>
      <c r="D51" s="74">
        <f>D52+D54+D55+D57+D58+D59+D60+D61</f>
        <v>1017530</v>
      </c>
      <c r="E51" s="37" t="s">
        <v>784</v>
      </c>
    </row>
    <row r="52" spans="1:5" s="31" customFormat="1" ht="30" x14ac:dyDescent="0.25">
      <c r="A52" s="25" t="s">
        <v>365</v>
      </c>
      <c r="B52" s="26" t="s">
        <v>364</v>
      </c>
      <c r="C52" s="74">
        <v>0</v>
      </c>
      <c r="D52" s="74">
        <v>3069</v>
      </c>
      <c r="E52" s="37" t="s">
        <v>784</v>
      </c>
    </row>
    <row r="53" spans="1:5" s="97" customFormat="1" ht="30" x14ac:dyDescent="0.25">
      <c r="A53" s="25" t="s">
        <v>806</v>
      </c>
      <c r="B53" s="26" t="s">
        <v>805</v>
      </c>
      <c r="C53" s="74">
        <f>C54+C55</f>
        <v>0</v>
      </c>
      <c r="D53" s="74">
        <f>D54+D55</f>
        <v>150813.79999999999</v>
      </c>
      <c r="E53" s="37" t="s">
        <v>784</v>
      </c>
    </row>
    <row r="54" spans="1:5" s="31" customFormat="1" ht="45" x14ac:dyDescent="0.25">
      <c r="A54" s="25" t="s">
        <v>367</v>
      </c>
      <c r="B54" s="26" t="s">
        <v>366</v>
      </c>
      <c r="C54" s="74">
        <v>0</v>
      </c>
      <c r="D54" s="74">
        <v>146419</v>
      </c>
      <c r="E54" s="37" t="s">
        <v>784</v>
      </c>
    </row>
    <row r="55" spans="1:5" s="31" customFormat="1" ht="45" x14ac:dyDescent="0.25">
      <c r="A55" s="25" t="s">
        <v>312</v>
      </c>
      <c r="B55" s="26" t="s">
        <v>368</v>
      </c>
      <c r="C55" s="74">
        <v>0</v>
      </c>
      <c r="D55" s="74">
        <v>4394.8</v>
      </c>
      <c r="E55" s="37" t="s">
        <v>784</v>
      </c>
    </row>
    <row r="56" spans="1:5" s="97" customFormat="1" ht="60" x14ac:dyDescent="0.25">
      <c r="A56" s="25" t="s">
        <v>404</v>
      </c>
      <c r="B56" s="26" t="s">
        <v>807</v>
      </c>
      <c r="C56" s="74">
        <f>C57+C58</f>
        <v>0</v>
      </c>
      <c r="D56" s="74">
        <f>D57+D58</f>
        <v>85245.6</v>
      </c>
      <c r="E56" s="37" t="s">
        <v>784</v>
      </c>
    </row>
    <row r="57" spans="1:5" s="31" customFormat="1" ht="60" x14ac:dyDescent="0.25">
      <c r="A57" s="25" t="s">
        <v>370</v>
      </c>
      <c r="B57" s="26" t="s">
        <v>369</v>
      </c>
      <c r="C57" s="74">
        <v>0</v>
      </c>
      <c r="D57" s="74">
        <v>83564.800000000003</v>
      </c>
      <c r="E57" s="37" t="s">
        <v>784</v>
      </c>
    </row>
    <row r="58" spans="1:5" s="31" customFormat="1" ht="60" x14ac:dyDescent="0.25">
      <c r="A58" s="25" t="s">
        <v>372</v>
      </c>
      <c r="B58" s="26" t="s">
        <v>371</v>
      </c>
      <c r="C58" s="74">
        <v>0</v>
      </c>
      <c r="D58" s="74">
        <v>1680.8</v>
      </c>
      <c r="E58" s="37" t="s">
        <v>784</v>
      </c>
    </row>
    <row r="59" spans="1:5" s="31" customFormat="1" ht="188.25" customHeight="1" x14ac:dyDescent="0.25">
      <c r="A59" s="25" t="s">
        <v>374</v>
      </c>
      <c r="B59" s="26" t="s">
        <v>373</v>
      </c>
      <c r="C59" s="74">
        <v>0</v>
      </c>
      <c r="D59" s="74">
        <v>15014.4</v>
      </c>
      <c r="E59" s="37" t="s">
        <v>784</v>
      </c>
    </row>
    <row r="60" spans="1:5" s="31" customFormat="1" ht="156.75" customHeight="1" x14ac:dyDescent="0.25">
      <c r="A60" s="25" t="s">
        <v>376</v>
      </c>
      <c r="B60" s="26" t="s">
        <v>375</v>
      </c>
      <c r="C60" s="74">
        <v>0</v>
      </c>
      <c r="D60" s="74">
        <v>748709.9</v>
      </c>
      <c r="E60" s="37" t="s">
        <v>784</v>
      </c>
    </row>
    <row r="61" spans="1:5" s="31" customFormat="1" ht="61.5" customHeight="1" x14ac:dyDescent="0.25">
      <c r="A61" s="25" t="s">
        <v>27</v>
      </c>
      <c r="B61" s="26" t="s">
        <v>377</v>
      </c>
      <c r="C61" s="74">
        <v>0</v>
      </c>
      <c r="D61" s="74">
        <v>14677.3</v>
      </c>
      <c r="E61" s="37" t="s">
        <v>784</v>
      </c>
    </row>
    <row r="62" spans="1:5" ht="30" x14ac:dyDescent="0.25">
      <c r="A62" s="25" t="s">
        <v>25</v>
      </c>
      <c r="B62" s="26" t="s">
        <v>26</v>
      </c>
      <c r="C62" s="74">
        <f>C64+C65+C66+C67+C68+C69+C70</f>
        <v>157333.79999999999</v>
      </c>
      <c r="D62" s="74">
        <f>D67+D68+D69+D70</f>
        <v>43979.199999999997</v>
      </c>
      <c r="E62" s="44">
        <f t="shared" si="2"/>
        <v>0.27952798445089361</v>
      </c>
    </row>
    <row r="63" spans="1:5" s="104" customFormat="1" ht="30" x14ac:dyDescent="0.25">
      <c r="A63" s="25" t="s">
        <v>806</v>
      </c>
      <c r="B63" s="26" t="s">
        <v>827</v>
      </c>
      <c r="C63" s="74">
        <f>C64+C65</f>
        <v>141704.9</v>
      </c>
      <c r="D63" s="74">
        <f>D64+D65</f>
        <v>0</v>
      </c>
      <c r="E63" s="44">
        <f t="shared" si="2"/>
        <v>0</v>
      </c>
    </row>
    <row r="64" spans="1:5" s="81" customFormat="1" ht="45" x14ac:dyDescent="0.25">
      <c r="A64" s="25" t="s">
        <v>578</v>
      </c>
      <c r="B64" s="26" t="s">
        <v>575</v>
      </c>
      <c r="C64" s="74">
        <v>141654.9</v>
      </c>
      <c r="D64" s="74">
        <v>0</v>
      </c>
      <c r="E64" s="44">
        <f t="shared" si="2"/>
        <v>0</v>
      </c>
    </row>
    <row r="65" spans="1:5" s="81" customFormat="1" ht="45" x14ac:dyDescent="0.25">
      <c r="A65" s="25" t="s">
        <v>312</v>
      </c>
      <c r="B65" s="26" t="s">
        <v>576</v>
      </c>
      <c r="C65" s="74">
        <v>50</v>
      </c>
      <c r="D65" s="74">
        <v>0</v>
      </c>
      <c r="E65" s="44">
        <f t="shared" si="2"/>
        <v>0</v>
      </c>
    </row>
    <row r="66" spans="1:5" s="81" customFormat="1" ht="60" x14ac:dyDescent="0.25">
      <c r="A66" s="25" t="s">
        <v>27</v>
      </c>
      <c r="B66" s="26" t="s">
        <v>577</v>
      </c>
      <c r="C66" s="74">
        <v>15628.9</v>
      </c>
      <c r="D66" s="74">
        <v>0</v>
      </c>
      <c r="E66" s="44">
        <f t="shared" si="2"/>
        <v>0</v>
      </c>
    </row>
    <row r="67" spans="1:5" s="31" customFormat="1" ht="45" x14ac:dyDescent="0.25">
      <c r="A67" s="25" t="s">
        <v>379</v>
      </c>
      <c r="B67" s="26" t="s">
        <v>378</v>
      </c>
      <c r="C67" s="74">
        <v>0</v>
      </c>
      <c r="D67" s="74">
        <v>12</v>
      </c>
      <c r="E67" s="37" t="s">
        <v>784</v>
      </c>
    </row>
    <row r="68" spans="1:5" s="31" customFormat="1" ht="60" x14ac:dyDescent="0.25">
      <c r="A68" s="25" t="s">
        <v>381</v>
      </c>
      <c r="B68" s="26" t="s">
        <v>380</v>
      </c>
      <c r="C68" s="74">
        <v>0</v>
      </c>
      <c r="D68" s="74">
        <v>1043.3</v>
      </c>
      <c r="E68" s="37" t="s">
        <v>784</v>
      </c>
    </row>
    <row r="69" spans="1:5" s="31" customFormat="1" ht="45" x14ac:dyDescent="0.25">
      <c r="A69" s="25" t="s">
        <v>383</v>
      </c>
      <c r="B69" s="26" t="s">
        <v>382</v>
      </c>
      <c r="C69" s="74">
        <v>0</v>
      </c>
      <c r="D69" s="74">
        <v>26913.3</v>
      </c>
      <c r="E69" s="37" t="s">
        <v>784</v>
      </c>
    </row>
    <row r="70" spans="1:5" s="31" customFormat="1" ht="60" x14ac:dyDescent="0.25">
      <c r="A70" s="25" t="s">
        <v>385</v>
      </c>
      <c r="B70" s="26" t="s">
        <v>384</v>
      </c>
      <c r="C70" s="74">
        <v>0</v>
      </c>
      <c r="D70" s="74">
        <v>16010.6</v>
      </c>
      <c r="E70" s="37" t="s">
        <v>784</v>
      </c>
    </row>
    <row r="71" spans="1:5" s="32" customFormat="1" ht="60" x14ac:dyDescent="0.25">
      <c r="A71" s="25" t="s">
        <v>245</v>
      </c>
      <c r="B71" s="26" t="s">
        <v>402</v>
      </c>
      <c r="C71" s="74">
        <f>C72</f>
        <v>0</v>
      </c>
      <c r="D71" s="74">
        <f>D72</f>
        <v>2711</v>
      </c>
      <c r="E71" s="37" t="s">
        <v>784</v>
      </c>
    </row>
    <row r="72" spans="1:5" s="32" customFormat="1" ht="60" x14ac:dyDescent="0.25">
      <c r="A72" s="25" t="s">
        <v>404</v>
      </c>
      <c r="B72" s="26" t="s">
        <v>403</v>
      </c>
      <c r="C72" s="74">
        <v>0</v>
      </c>
      <c r="D72" s="74">
        <v>2711</v>
      </c>
      <c r="E72" s="37" t="s">
        <v>784</v>
      </c>
    </row>
    <row r="73" spans="1:5" s="32" customFormat="1" ht="45" x14ac:dyDescent="0.25">
      <c r="A73" s="25" t="s">
        <v>410</v>
      </c>
      <c r="B73" s="26" t="s">
        <v>405</v>
      </c>
      <c r="C73" s="74">
        <f>C74+C75+C76+C77+C78+C79</f>
        <v>0</v>
      </c>
      <c r="D73" s="74">
        <f>D74+D75+D76+D77+D78+D79</f>
        <v>515355.9</v>
      </c>
      <c r="E73" s="37" t="s">
        <v>784</v>
      </c>
    </row>
    <row r="74" spans="1:5" s="32" customFormat="1" ht="45" x14ac:dyDescent="0.25">
      <c r="A74" s="25" t="s">
        <v>411</v>
      </c>
      <c r="B74" s="26" t="s">
        <v>406</v>
      </c>
      <c r="C74" s="74">
        <v>0</v>
      </c>
      <c r="D74" s="74">
        <v>121794.3</v>
      </c>
      <c r="E74" s="37" t="s">
        <v>784</v>
      </c>
    </row>
    <row r="75" spans="1:5" s="32" customFormat="1" ht="45" x14ac:dyDescent="0.25">
      <c r="A75" s="25" t="s">
        <v>412</v>
      </c>
      <c r="B75" s="26" t="s">
        <v>407</v>
      </c>
      <c r="C75" s="74">
        <v>0</v>
      </c>
      <c r="D75" s="74">
        <v>22325.3</v>
      </c>
      <c r="E75" s="37" t="s">
        <v>784</v>
      </c>
    </row>
    <row r="76" spans="1:5" s="32" customFormat="1" ht="30" x14ac:dyDescent="0.25">
      <c r="A76" s="25" t="s">
        <v>413</v>
      </c>
      <c r="B76" s="26" t="s">
        <v>408</v>
      </c>
      <c r="C76" s="74">
        <v>0</v>
      </c>
      <c r="D76" s="74">
        <v>15471.1</v>
      </c>
      <c r="E76" s="37" t="s">
        <v>784</v>
      </c>
    </row>
    <row r="77" spans="1:5" s="32" customFormat="1" ht="30" x14ac:dyDescent="0.25">
      <c r="A77" s="25" t="s">
        <v>414</v>
      </c>
      <c r="B77" s="26" t="s">
        <v>409</v>
      </c>
      <c r="C77" s="74">
        <v>0</v>
      </c>
      <c r="D77" s="74">
        <v>311750.7</v>
      </c>
      <c r="E77" s="37" t="s">
        <v>784</v>
      </c>
    </row>
    <row r="78" spans="1:5" s="32" customFormat="1" ht="30" x14ac:dyDescent="0.25">
      <c r="A78" s="25" t="s">
        <v>417</v>
      </c>
      <c r="B78" s="26" t="s">
        <v>415</v>
      </c>
      <c r="C78" s="74">
        <v>0</v>
      </c>
      <c r="D78" s="74">
        <v>8905.7999999999993</v>
      </c>
      <c r="E78" s="37" t="s">
        <v>784</v>
      </c>
    </row>
    <row r="79" spans="1:5" s="32" customFormat="1" ht="30" x14ac:dyDescent="0.25">
      <c r="A79" s="25" t="s">
        <v>418</v>
      </c>
      <c r="B79" s="26" t="s">
        <v>416</v>
      </c>
      <c r="C79" s="74">
        <v>0</v>
      </c>
      <c r="D79" s="74">
        <v>35108.699999999997</v>
      </c>
      <c r="E79" s="37" t="s">
        <v>784</v>
      </c>
    </row>
    <row r="80" spans="1:5" s="32" customFormat="1" ht="30" x14ac:dyDescent="0.25">
      <c r="A80" s="25" t="s">
        <v>394</v>
      </c>
      <c r="B80" s="26" t="s">
        <v>419</v>
      </c>
      <c r="C80" s="74">
        <f>C81</f>
        <v>0</v>
      </c>
      <c r="D80" s="74">
        <f>D81</f>
        <v>566.5</v>
      </c>
      <c r="E80" s="37" t="s">
        <v>784</v>
      </c>
    </row>
    <row r="81" spans="1:5" s="32" customFormat="1" ht="195" x14ac:dyDescent="0.25">
      <c r="A81" s="25" t="s">
        <v>421</v>
      </c>
      <c r="B81" s="26" t="s">
        <v>420</v>
      </c>
      <c r="C81" s="74">
        <v>0</v>
      </c>
      <c r="D81" s="74">
        <v>566.5</v>
      </c>
      <c r="E81" s="37" t="s">
        <v>784</v>
      </c>
    </row>
    <row r="82" spans="1:5" x14ac:dyDescent="0.25">
      <c r="A82" s="25" t="s">
        <v>28</v>
      </c>
      <c r="B82" s="26" t="s">
        <v>29</v>
      </c>
      <c r="C82" s="74">
        <f>C83+C89+C91+C96+C98+C100</f>
        <v>830644.79999999993</v>
      </c>
      <c r="D82" s="74">
        <f>D89+D96+D100</f>
        <v>63501</v>
      </c>
      <c r="E82" s="44">
        <f t="shared" si="2"/>
        <v>7.6447839076341659E-2</v>
      </c>
    </row>
    <row r="83" spans="1:5" s="81" customFormat="1" ht="30" x14ac:dyDescent="0.25">
      <c r="A83" s="25" t="s">
        <v>30</v>
      </c>
      <c r="B83" s="26" t="s">
        <v>579</v>
      </c>
      <c r="C83" s="74">
        <f>C85+C86+C87+C88</f>
        <v>793163.7</v>
      </c>
      <c r="D83" s="74">
        <f>D85</f>
        <v>0</v>
      </c>
      <c r="E83" s="44">
        <f t="shared" si="2"/>
        <v>0</v>
      </c>
    </row>
    <row r="84" spans="1:5" s="104" customFormat="1" ht="60" x14ac:dyDescent="0.25">
      <c r="A84" s="25" t="s">
        <v>404</v>
      </c>
      <c r="B84" s="26" t="s">
        <v>828</v>
      </c>
      <c r="C84" s="74">
        <f>C85+C86</f>
        <v>69196</v>
      </c>
      <c r="D84" s="74">
        <f>D85+D86</f>
        <v>0</v>
      </c>
      <c r="E84" s="44">
        <f t="shared" si="2"/>
        <v>0</v>
      </c>
    </row>
    <row r="85" spans="1:5" s="81" customFormat="1" ht="30" x14ac:dyDescent="0.25">
      <c r="A85" s="25" t="s">
        <v>584</v>
      </c>
      <c r="B85" s="26" t="s">
        <v>580</v>
      </c>
      <c r="C85" s="74">
        <v>59202</v>
      </c>
      <c r="D85" s="74">
        <v>0</v>
      </c>
      <c r="E85" s="44">
        <f t="shared" si="2"/>
        <v>0</v>
      </c>
    </row>
    <row r="86" spans="1:5" s="81" customFormat="1" ht="45" x14ac:dyDescent="0.25">
      <c r="A86" s="25" t="s">
        <v>585</v>
      </c>
      <c r="B86" s="26" t="s">
        <v>581</v>
      </c>
      <c r="C86" s="74">
        <v>9994</v>
      </c>
      <c r="D86" s="74">
        <v>0</v>
      </c>
      <c r="E86" s="44">
        <f t="shared" si="2"/>
        <v>0</v>
      </c>
    </row>
    <row r="87" spans="1:5" s="81" customFormat="1" ht="195" x14ac:dyDescent="0.25">
      <c r="A87" s="25" t="s">
        <v>586</v>
      </c>
      <c r="B87" s="26" t="s">
        <v>582</v>
      </c>
      <c r="C87" s="74">
        <v>17705</v>
      </c>
      <c r="D87" s="74">
        <v>0</v>
      </c>
      <c r="E87" s="44">
        <f t="shared" si="2"/>
        <v>0</v>
      </c>
    </row>
    <row r="88" spans="1:5" s="81" customFormat="1" ht="165" x14ac:dyDescent="0.25">
      <c r="A88" s="25" t="s">
        <v>587</v>
      </c>
      <c r="B88" s="26" t="s">
        <v>583</v>
      </c>
      <c r="C88" s="74">
        <v>706262.7</v>
      </c>
      <c r="D88" s="74">
        <v>0</v>
      </c>
      <c r="E88" s="44">
        <f t="shared" si="2"/>
        <v>0</v>
      </c>
    </row>
    <row r="89" spans="1:5" s="32" customFormat="1" ht="30" x14ac:dyDescent="0.25">
      <c r="A89" s="25" t="s">
        <v>387</v>
      </c>
      <c r="B89" s="26" t="s">
        <v>386</v>
      </c>
      <c r="C89" s="74">
        <f>C90</f>
        <v>0</v>
      </c>
      <c r="D89" s="74">
        <f>D90</f>
        <v>49602.7</v>
      </c>
      <c r="E89" s="37" t="s">
        <v>784</v>
      </c>
    </row>
    <row r="90" spans="1:5" s="32" customFormat="1" ht="45" x14ac:dyDescent="0.25">
      <c r="A90" s="25" t="s">
        <v>389</v>
      </c>
      <c r="B90" s="26" t="s">
        <v>388</v>
      </c>
      <c r="C90" s="74">
        <v>0</v>
      </c>
      <c r="D90" s="74">
        <v>49602.7</v>
      </c>
      <c r="E90" s="37" t="s">
        <v>784</v>
      </c>
    </row>
    <row r="91" spans="1:5" s="82" customFormat="1" ht="60" x14ac:dyDescent="0.25">
      <c r="A91" s="25" t="s">
        <v>616</v>
      </c>
      <c r="B91" s="26" t="s">
        <v>611</v>
      </c>
      <c r="C91" s="74">
        <f>C92+C93+C94+C95</f>
        <v>36051.9</v>
      </c>
      <c r="D91" s="74">
        <f>D92</f>
        <v>0</v>
      </c>
      <c r="E91" s="44">
        <f t="shared" ref="E91:E123" si="3">D91/C91</f>
        <v>0</v>
      </c>
    </row>
    <row r="92" spans="1:5" s="82" customFormat="1" ht="48.75" customHeight="1" x14ac:dyDescent="0.25">
      <c r="A92" s="25" t="s">
        <v>617</v>
      </c>
      <c r="B92" s="26" t="s">
        <v>612</v>
      </c>
      <c r="C92" s="74">
        <v>420</v>
      </c>
      <c r="D92" s="74">
        <v>0</v>
      </c>
      <c r="E92" s="44">
        <f t="shared" si="3"/>
        <v>0</v>
      </c>
    </row>
    <row r="93" spans="1:5" s="82" customFormat="1" ht="45" x14ac:dyDescent="0.25">
      <c r="A93" s="25" t="s">
        <v>618</v>
      </c>
      <c r="B93" s="26" t="s">
        <v>613</v>
      </c>
      <c r="C93" s="74">
        <v>12.6</v>
      </c>
      <c r="D93" s="74">
        <v>0</v>
      </c>
      <c r="E93" s="44">
        <f t="shared" si="3"/>
        <v>0</v>
      </c>
    </row>
    <row r="94" spans="1:5" s="82" customFormat="1" ht="45" x14ac:dyDescent="0.25">
      <c r="A94" s="25" t="s">
        <v>619</v>
      </c>
      <c r="B94" s="26" t="s">
        <v>614</v>
      </c>
      <c r="C94" s="74">
        <v>22566.7</v>
      </c>
      <c r="D94" s="74">
        <v>0</v>
      </c>
      <c r="E94" s="44">
        <f t="shared" si="3"/>
        <v>0</v>
      </c>
    </row>
    <row r="95" spans="1:5" s="82" customFormat="1" ht="60" x14ac:dyDescent="0.25">
      <c r="A95" s="25" t="s">
        <v>620</v>
      </c>
      <c r="B95" s="26" t="s">
        <v>615</v>
      </c>
      <c r="C95" s="74">
        <v>13052.6</v>
      </c>
      <c r="D95" s="74">
        <v>0</v>
      </c>
      <c r="E95" s="44">
        <f t="shared" si="3"/>
        <v>0</v>
      </c>
    </row>
    <row r="96" spans="1:5" s="32" customFormat="1" ht="36" customHeight="1" x14ac:dyDescent="0.25">
      <c r="A96" s="50" t="s">
        <v>391</v>
      </c>
      <c r="B96" s="39" t="s">
        <v>390</v>
      </c>
      <c r="C96" s="78">
        <f>C97</f>
        <v>0</v>
      </c>
      <c r="D96" s="74">
        <f>D97</f>
        <v>13677.5</v>
      </c>
      <c r="E96" s="37" t="s">
        <v>784</v>
      </c>
    </row>
    <row r="97" spans="1:5" s="32" customFormat="1" ht="37.5" customHeight="1" x14ac:dyDescent="0.25">
      <c r="A97" s="50" t="s">
        <v>278</v>
      </c>
      <c r="B97" s="39" t="s">
        <v>392</v>
      </c>
      <c r="C97" s="78">
        <v>0</v>
      </c>
      <c r="D97" s="74">
        <v>13677.5</v>
      </c>
      <c r="E97" s="37" t="s">
        <v>784</v>
      </c>
    </row>
    <row r="98" spans="1:5" s="81" customFormat="1" ht="59.25" customHeight="1" x14ac:dyDescent="0.25">
      <c r="A98" s="50" t="s">
        <v>245</v>
      </c>
      <c r="B98" s="39" t="s">
        <v>588</v>
      </c>
      <c r="C98" s="78">
        <f>C99</f>
        <v>1429.2</v>
      </c>
      <c r="D98" s="74">
        <f>D99</f>
        <v>0</v>
      </c>
      <c r="E98" s="44">
        <f t="shared" si="3"/>
        <v>0</v>
      </c>
    </row>
    <row r="99" spans="1:5" s="81" customFormat="1" ht="57" customHeight="1" x14ac:dyDescent="0.25">
      <c r="A99" s="50" t="s">
        <v>404</v>
      </c>
      <c r="B99" s="39" t="s">
        <v>589</v>
      </c>
      <c r="C99" s="78">
        <v>1429.2</v>
      </c>
      <c r="D99" s="74">
        <v>0</v>
      </c>
      <c r="E99" s="44">
        <f t="shared" si="3"/>
        <v>0</v>
      </c>
    </row>
    <row r="100" spans="1:5" s="32" customFormat="1" ht="30" x14ac:dyDescent="0.25">
      <c r="A100" s="25" t="s">
        <v>394</v>
      </c>
      <c r="B100" s="39" t="s">
        <v>393</v>
      </c>
      <c r="C100" s="78">
        <f>C101</f>
        <v>0</v>
      </c>
      <c r="D100" s="74">
        <f>D101</f>
        <v>220.8</v>
      </c>
      <c r="E100" s="37" t="s">
        <v>784</v>
      </c>
    </row>
    <row r="101" spans="1:5" s="32" customFormat="1" ht="45" x14ac:dyDescent="0.25">
      <c r="A101" s="25" t="s">
        <v>396</v>
      </c>
      <c r="B101" s="39" t="s">
        <v>395</v>
      </c>
      <c r="C101" s="78">
        <v>0</v>
      </c>
      <c r="D101" s="74">
        <v>220.8</v>
      </c>
      <c r="E101" s="37" t="s">
        <v>784</v>
      </c>
    </row>
    <row r="102" spans="1:5" s="81" customFormat="1" ht="30" x14ac:dyDescent="0.25">
      <c r="A102" s="25" t="s">
        <v>603</v>
      </c>
      <c r="B102" s="39" t="s">
        <v>590</v>
      </c>
      <c r="C102" s="78">
        <f>C103+C107+C110</f>
        <v>68529.5</v>
      </c>
      <c r="D102" s="74">
        <f>D103</f>
        <v>0</v>
      </c>
      <c r="E102" s="44">
        <f t="shared" si="3"/>
        <v>0</v>
      </c>
    </row>
    <row r="103" spans="1:5" s="81" customFormat="1" ht="30" x14ac:dyDescent="0.25">
      <c r="A103" s="25" t="s">
        <v>604</v>
      </c>
      <c r="B103" s="39" t="s">
        <v>591</v>
      </c>
      <c r="C103" s="78">
        <f>C105+C106</f>
        <v>55012.899999999994</v>
      </c>
      <c r="D103" s="74">
        <f>D105</f>
        <v>0</v>
      </c>
      <c r="E103" s="44">
        <f t="shared" si="3"/>
        <v>0</v>
      </c>
    </row>
    <row r="104" spans="1:5" s="105" customFormat="1" ht="30" x14ac:dyDescent="0.25">
      <c r="A104" s="25" t="s">
        <v>830</v>
      </c>
      <c r="B104" s="39" t="s">
        <v>829</v>
      </c>
      <c r="C104" s="78">
        <f>C105+C106</f>
        <v>55012.899999999994</v>
      </c>
      <c r="D104" s="74">
        <f>D105+D106</f>
        <v>0</v>
      </c>
      <c r="E104" s="44">
        <f t="shared" si="3"/>
        <v>0</v>
      </c>
    </row>
    <row r="105" spans="1:5" s="81" customFormat="1" ht="45" x14ac:dyDescent="0.25">
      <c r="A105" s="25" t="s">
        <v>605</v>
      </c>
      <c r="B105" s="39" t="s">
        <v>592</v>
      </c>
      <c r="C105" s="78">
        <v>54909.7</v>
      </c>
      <c r="D105" s="74">
        <v>0</v>
      </c>
      <c r="E105" s="44">
        <f t="shared" si="3"/>
        <v>0</v>
      </c>
    </row>
    <row r="106" spans="1:5" s="81" customFormat="1" ht="45" x14ac:dyDescent="0.25">
      <c r="A106" s="25" t="s">
        <v>606</v>
      </c>
      <c r="B106" s="39" t="s">
        <v>593</v>
      </c>
      <c r="C106" s="78">
        <v>103.2</v>
      </c>
      <c r="D106" s="74">
        <v>0</v>
      </c>
      <c r="E106" s="44">
        <f t="shared" si="3"/>
        <v>0</v>
      </c>
    </row>
    <row r="107" spans="1:5" s="81" customFormat="1" ht="60" x14ac:dyDescent="0.25">
      <c r="A107" s="25" t="s">
        <v>607</v>
      </c>
      <c r="B107" s="39" t="s">
        <v>594</v>
      </c>
      <c r="C107" s="78">
        <f>C109</f>
        <v>4885</v>
      </c>
      <c r="D107" s="74">
        <f>D109</f>
        <v>0</v>
      </c>
      <c r="E107" s="44">
        <f t="shared" si="3"/>
        <v>0</v>
      </c>
    </row>
    <row r="108" spans="1:5" s="105" customFormat="1" ht="30" x14ac:dyDescent="0.25">
      <c r="A108" s="25" t="s">
        <v>832</v>
      </c>
      <c r="B108" s="39" t="s">
        <v>831</v>
      </c>
      <c r="C108" s="78">
        <f>C109</f>
        <v>4885</v>
      </c>
      <c r="D108" s="74">
        <f>D109</f>
        <v>0</v>
      </c>
      <c r="E108" s="44">
        <f t="shared" si="3"/>
        <v>0</v>
      </c>
    </row>
    <row r="109" spans="1:5" s="81" customFormat="1" ht="30" x14ac:dyDescent="0.25">
      <c r="A109" s="25" t="s">
        <v>608</v>
      </c>
      <c r="B109" s="39" t="s">
        <v>595</v>
      </c>
      <c r="C109" s="78">
        <v>4885</v>
      </c>
      <c r="D109" s="74">
        <v>0</v>
      </c>
      <c r="E109" s="44">
        <f t="shared" si="3"/>
        <v>0</v>
      </c>
    </row>
    <row r="110" spans="1:5" s="81" customFormat="1" ht="34.5" customHeight="1" x14ac:dyDescent="0.25">
      <c r="A110" s="25" t="s">
        <v>391</v>
      </c>
      <c r="B110" s="39" t="s">
        <v>596</v>
      </c>
      <c r="C110" s="78">
        <f>C111</f>
        <v>8631.6</v>
      </c>
      <c r="D110" s="74">
        <f>D111</f>
        <v>0</v>
      </c>
      <c r="E110" s="44">
        <f t="shared" si="3"/>
        <v>0</v>
      </c>
    </row>
    <row r="111" spans="1:5" s="81" customFormat="1" ht="30" x14ac:dyDescent="0.25">
      <c r="A111" s="25" t="s">
        <v>278</v>
      </c>
      <c r="B111" s="39" t="s">
        <v>597</v>
      </c>
      <c r="C111" s="78">
        <v>8631.6</v>
      </c>
      <c r="D111" s="74">
        <v>0</v>
      </c>
      <c r="E111" s="44">
        <f t="shared" si="3"/>
        <v>0</v>
      </c>
    </row>
    <row r="112" spans="1:5" s="32" customFormat="1" x14ac:dyDescent="0.25">
      <c r="A112" s="52" t="s">
        <v>84</v>
      </c>
      <c r="B112" s="26" t="s">
        <v>397</v>
      </c>
      <c r="C112" s="74">
        <f>C113</f>
        <v>0</v>
      </c>
      <c r="D112" s="74">
        <f>D113</f>
        <v>22043.300000000003</v>
      </c>
      <c r="E112" s="37" t="s">
        <v>784</v>
      </c>
    </row>
    <row r="113" spans="1:5" s="32" customFormat="1" ht="29.25" customHeight="1" x14ac:dyDescent="0.25">
      <c r="A113" s="52" t="s">
        <v>32</v>
      </c>
      <c r="B113" s="26" t="s">
        <v>398</v>
      </c>
      <c r="C113" s="74">
        <f>C115+C116+C117</f>
        <v>0</v>
      </c>
      <c r="D113" s="74">
        <f>D115+D116+D117</f>
        <v>22043.300000000003</v>
      </c>
      <c r="E113" s="37" t="s">
        <v>784</v>
      </c>
    </row>
    <row r="114" spans="1:5" s="97" customFormat="1" ht="17.25" customHeight="1" x14ac:dyDescent="0.25">
      <c r="A114" s="52" t="s">
        <v>809</v>
      </c>
      <c r="B114" s="26" t="s">
        <v>808</v>
      </c>
      <c r="C114" s="74">
        <f>C115+C116+C117</f>
        <v>0</v>
      </c>
      <c r="D114" s="74">
        <f>D115+D116+D117</f>
        <v>22043.300000000003</v>
      </c>
      <c r="E114" s="37" t="s">
        <v>784</v>
      </c>
    </row>
    <row r="115" spans="1:5" s="32" customFormat="1" ht="30" x14ac:dyDescent="0.25">
      <c r="A115" s="52" t="s">
        <v>33</v>
      </c>
      <c r="B115" s="26" t="s">
        <v>399</v>
      </c>
      <c r="C115" s="74">
        <v>0</v>
      </c>
      <c r="D115" s="74">
        <v>1186.5</v>
      </c>
      <c r="E115" s="37" t="s">
        <v>784</v>
      </c>
    </row>
    <row r="116" spans="1:5" s="32" customFormat="1" ht="45" x14ac:dyDescent="0.25">
      <c r="A116" s="52" t="s">
        <v>34</v>
      </c>
      <c r="B116" s="26" t="s">
        <v>400</v>
      </c>
      <c r="C116" s="74">
        <v>0</v>
      </c>
      <c r="D116" s="74">
        <v>8425.1</v>
      </c>
      <c r="E116" s="37" t="s">
        <v>784</v>
      </c>
    </row>
    <row r="117" spans="1:5" s="32" customFormat="1" ht="30" x14ac:dyDescent="0.25">
      <c r="A117" s="52" t="s">
        <v>35</v>
      </c>
      <c r="B117" s="26" t="s">
        <v>401</v>
      </c>
      <c r="C117" s="74">
        <v>0</v>
      </c>
      <c r="D117" s="74">
        <v>12431.7</v>
      </c>
      <c r="E117" s="37" t="s">
        <v>784</v>
      </c>
    </row>
    <row r="118" spans="1:5" s="81" customFormat="1" x14ac:dyDescent="0.25">
      <c r="A118" s="52" t="s">
        <v>609</v>
      </c>
      <c r="B118" s="26" t="s">
        <v>598</v>
      </c>
      <c r="C118" s="74">
        <f>C119</f>
        <v>16171.6</v>
      </c>
      <c r="D118" s="74">
        <f>D119</f>
        <v>0</v>
      </c>
      <c r="E118" s="44">
        <f t="shared" si="3"/>
        <v>0</v>
      </c>
    </row>
    <row r="119" spans="1:5" s="82" customFormat="1" ht="30" x14ac:dyDescent="0.25">
      <c r="A119" s="52" t="s">
        <v>32</v>
      </c>
      <c r="B119" s="26" t="s">
        <v>610</v>
      </c>
      <c r="C119" s="74">
        <f>C121+C122+C123</f>
        <v>16171.6</v>
      </c>
      <c r="D119" s="74">
        <f>D121</f>
        <v>0</v>
      </c>
      <c r="E119" s="44">
        <f t="shared" si="3"/>
        <v>0</v>
      </c>
    </row>
    <row r="120" spans="1:5" s="105" customFormat="1" x14ac:dyDescent="0.25">
      <c r="A120" s="52" t="s">
        <v>809</v>
      </c>
      <c r="B120" s="26" t="s">
        <v>833</v>
      </c>
      <c r="C120" s="74">
        <f>C121+C122+C123</f>
        <v>16171.6</v>
      </c>
      <c r="D120" s="74">
        <f>D121+D122+D123</f>
        <v>0</v>
      </c>
      <c r="E120" s="44">
        <f t="shared" si="3"/>
        <v>0</v>
      </c>
    </row>
    <row r="121" spans="1:5" s="81" customFormat="1" ht="30" x14ac:dyDescent="0.25">
      <c r="A121" s="52" t="s">
        <v>33</v>
      </c>
      <c r="B121" s="26" t="s">
        <v>599</v>
      </c>
      <c r="C121" s="74">
        <v>1073.8</v>
      </c>
      <c r="D121" s="74">
        <v>0</v>
      </c>
      <c r="E121" s="44">
        <f t="shared" si="3"/>
        <v>0</v>
      </c>
    </row>
    <row r="122" spans="1:5" s="81" customFormat="1" ht="45" x14ac:dyDescent="0.25">
      <c r="A122" s="52" t="s">
        <v>34</v>
      </c>
      <c r="B122" s="26" t="s">
        <v>600</v>
      </c>
      <c r="C122" s="74">
        <v>6331.8</v>
      </c>
      <c r="D122" s="74">
        <v>0</v>
      </c>
      <c r="E122" s="44">
        <f t="shared" si="3"/>
        <v>0</v>
      </c>
    </row>
    <row r="123" spans="1:5" s="81" customFormat="1" ht="30.75" thickBot="1" x14ac:dyDescent="0.3">
      <c r="A123" s="77" t="s">
        <v>35</v>
      </c>
      <c r="B123" s="48" t="s">
        <v>601</v>
      </c>
      <c r="C123" s="75">
        <v>8766</v>
      </c>
      <c r="D123" s="75">
        <v>0</v>
      </c>
      <c r="E123" s="101">
        <f t="shared" si="3"/>
        <v>0</v>
      </c>
    </row>
    <row r="124" spans="1:5" s="5" customFormat="1" thickBot="1" x14ac:dyDescent="0.25">
      <c r="A124" s="45" t="s">
        <v>36</v>
      </c>
      <c r="B124" s="12" t="s">
        <v>37</v>
      </c>
      <c r="C124" s="69">
        <f>C125+C133+C141+C147+C152+C156</f>
        <v>22947.599999999999</v>
      </c>
      <c r="D124" s="69">
        <f>D125+D133+D147+D152</f>
        <v>14764.1</v>
      </c>
      <c r="E124" s="46">
        <f t="shared" ref="E124:E212" si="4">D124/C124</f>
        <v>0.64338318604124189</v>
      </c>
    </row>
    <row r="125" spans="1:5" x14ac:dyDescent="0.25">
      <c r="A125" s="42" t="s">
        <v>38</v>
      </c>
      <c r="B125" s="43" t="s">
        <v>39</v>
      </c>
      <c r="C125" s="73">
        <f>C126+C129+C131</f>
        <v>14703</v>
      </c>
      <c r="D125" s="73">
        <f>D129</f>
        <v>7438.3</v>
      </c>
      <c r="E125" s="44">
        <f t="shared" si="4"/>
        <v>0.50590355709719104</v>
      </c>
    </row>
    <row r="126" spans="1:5" s="82" customFormat="1" ht="49.5" customHeight="1" x14ac:dyDescent="0.25">
      <c r="A126" s="42" t="s">
        <v>626</v>
      </c>
      <c r="B126" s="43" t="s">
        <v>621</v>
      </c>
      <c r="C126" s="73">
        <f>C127+C128</f>
        <v>7823.6</v>
      </c>
      <c r="D126" s="73">
        <f>D127</f>
        <v>0</v>
      </c>
      <c r="E126" s="44">
        <f t="shared" si="4"/>
        <v>0</v>
      </c>
    </row>
    <row r="127" spans="1:5" s="82" customFormat="1" ht="30" x14ac:dyDescent="0.25">
      <c r="A127" s="42" t="s">
        <v>627</v>
      </c>
      <c r="B127" s="43" t="s">
        <v>622</v>
      </c>
      <c r="C127" s="73">
        <v>6443.7</v>
      </c>
      <c r="D127" s="73">
        <v>0</v>
      </c>
      <c r="E127" s="44">
        <f t="shared" si="4"/>
        <v>0</v>
      </c>
    </row>
    <row r="128" spans="1:5" s="82" customFormat="1" ht="30" x14ac:dyDescent="0.25">
      <c r="A128" s="42" t="s">
        <v>628</v>
      </c>
      <c r="B128" s="43" t="s">
        <v>623</v>
      </c>
      <c r="C128" s="73">
        <v>1379.9</v>
      </c>
      <c r="D128" s="73">
        <v>0</v>
      </c>
      <c r="E128" s="44">
        <f t="shared" si="4"/>
        <v>0</v>
      </c>
    </row>
    <row r="129" spans="1:5" s="32" customFormat="1" ht="30" x14ac:dyDescent="0.25">
      <c r="A129" s="25" t="s">
        <v>40</v>
      </c>
      <c r="B129" s="26" t="s">
        <v>422</v>
      </c>
      <c r="C129" s="74">
        <f>C130</f>
        <v>0</v>
      </c>
      <c r="D129" s="74">
        <f>D130</f>
        <v>7438.3</v>
      </c>
      <c r="E129" s="37" t="s">
        <v>784</v>
      </c>
    </row>
    <row r="130" spans="1:5" s="32" customFormat="1" ht="30" x14ac:dyDescent="0.25">
      <c r="A130" s="25" t="s">
        <v>41</v>
      </c>
      <c r="B130" s="26" t="s">
        <v>423</v>
      </c>
      <c r="C130" s="74">
        <v>0</v>
      </c>
      <c r="D130" s="74">
        <v>7438.3</v>
      </c>
      <c r="E130" s="37" t="s">
        <v>784</v>
      </c>
    </row>
    <row r="131" spans="1:5" s="82" customFormat="1" ht="30" x14ac:dyDescent="0.25">
      <c r="A131" s="25" t="s">
        <v>40</v>
      </c>
      <c r="B131" s="26" t="s">
        <v>624</v>
      </c>
      <c r="C131" s="74">
        <f>C132</f>
        <v>6879.4</v>
      </c>
      <c r="D131" s="74">
        <f>D132</f>
        <v>0</v>
      </c>
      <c r="E131" s="44">
        <f t="shared" si="4"/>
        <v>0</v>
      </c>
    </row>
    <row r="132" spans="1:5" s="82" customFormat="1" ht="30" x14ac:dyDescent="0.25">
      <c r="A132" s="25" t="s">
        <v>41</v>
      </c>
      <c r="B132" s="26" t="s">
        <v>625</v>
      </c>
      <c r="C132" s="74">
        <v>6879.4</v>
      </c>
      <c r="D132" s="74">
        <v>0</v>
      </c>
      <c r="E132" s="44">
        <f t="shared" si="4"/>
        <v>0</v>
      </c>
    </row>
    <row r="133" spans="1:5" s="17" customFormat="1" x14ac:dyDescent="0.25">
      <c r="A133" s="25" t="s">
        <v>247</v>
      </c>
      <c r="B133" s="26" t="s">
        <v>246</v>
      </c>
      <c r="C133" s="74">
        <f>C134+C136</f>
        <v>901.4</v>
      </c>
      <c r="D133" s="74">
        <f>D136</f>
        <v>4850.8</v>
      </c>
      <c r="E133" s="44" t="s">
        <v>786</v>
      </c>
    </row>
    <row r="134" spans="1:5" s="82" customFormat="1" ht="45" x14ac:dyDescent="0.25">
      <c r="A134" s="25" t="s">
        <v>632</v>
      </c>
      <c r="B134" s="26" t="s">
        <v>629</v>
      </c>
      <c r="C134" s="74">
        <f>C135</f>
        <v>901.4</v>
      </c>
      <c r="D134" s="74">
        <f>D135</f>
        <v>0</v>
      </c>
      <c r="E134" s="44">
        <f t="shared" si="4"/>
        <v>0</v>
      </c>
    </row>
    <row r="135" spans="1:5" s="82" customFormat="1" ht="30" x14ac:dyDescent="0.25">
      <c r="A135" s="25" t="s">
        <v>631</v>
      </c>
      <c r="B135" s="26" t="s">
        <v>630</v>
      </c>
      <c r="C135" s="74">
        <v>901.4</v>
      </c>
      <c r="D135" s="74">
        <v>0</v>
      </c>
      <c r="E135" s="44">
        <f t="shared" si="4"/>
        <v>0</v>
      </c>
    </row>
    <row r="136" spans="1:5" s="32" customFormat="1" ht="30" x14ac:dyDescent="0.25">
      <c r="A136" s="25" t="s">
        <v>428</v>
      </c>
      <c r="B136" s="26" t="s">
        <v>424</v>
      </c>
      <c r="C136" s="74">
        <f>C137+C139+C140</f>
        <v>0</v>
      </c>
      <c r="D136" s="74">
        <f>D137+D139+D140</f>
        <v>4850.8</v>
      </c>
      <c r="E136" s="37" t="s">
        <v>784</v>
      </c>
    </row>
    <row r="137" spans="1:5" s="32" customFormat="1" ht="45" x14ac:dyDescent="0.25">
      <c r="A137" s="25" t="s">
        <v>321</v>
      </c>
      <c r="B137" s="26" t="s">
        <v>425</v>
      </c>
      <c r="C137" s="74">
        <v>0</v>
      </c>
      <c r="D137" s="74">
        <v>52.8</v>
      </c>
      <c r="E137" s="37" t="s">
        <v>784</v>
      </c>
    </row>
    <row r="138" spans="1:5" s="97" customFormat="1" x14ac:dyDescent="0.25">
      <c r="A138" s="25" t="s">
        <v>811</v>
      </c>
      <c r="B138" s="26" t="s">
        <v>810</v>
      </c>
      <c r="C138" s="74">
        <f>C139+C140</f>
        <v>0</v>
      </c>
      <c r="D138" s="74">
        <f>D139+D140</f>
        <v>4798</v>
      </c>
      <c r="E138" s="37" t="s">
        <v>784</v>
      </c>
    </row>
    <row r="139" spans="1:5" s="32" customFormat="1" ht="45" x14ac:dyDescent="0.25">
      <c r="A139" s="25" t="s">
        <v>429</v>
      </c>
      <c r="B139" s="26" t="s">
        <v>426</v>
      </c>
      <c r="C139" s="74">
        <v>0</v>
      </c>
      <c r="D139" s="74">
        <v>3287</v>
      </c>
      <c r="E139" s="37" t="s">
        <v>784</v>
      </c>
    </row>
    <row r="140" spans="1:5" s="32" customFormat="1" ht="39.75" customHeight="1" x14ac:dyDescent="0.25">
      <c r="A140" s="25" t="s">
        <v>430</v>
      </c>
      <c r="B140" s="26" t="s">
        <v>427</v>
      </c>
      <c r="C140" s="74">
        <v>0</v>
      </c>
      <c r="D140" s="74">
        <v>1511</v>
      </c>
      <c r="E140" s="37" t="s">
        <v>784</v>
      </c>
    </row>
    <row r="141" spans="1:5" s="82" customFormat="1" ht="21.75" customHeight="1" x14ac:dyDescent="0.25">
      <c r="A141" s="25" t="s">
        <v>638</v>
      </c>
      <c r="B141" s="26" t="s">
        <v>633</v>
      </c>
      <c r="C141" s="74">
        <f>C142</f>
        <v>4921.8999999999996</v>
      </c>
      <c r="D141" s="74">
        <f>D142</f>
        <v>0</v>
      </c>
      <c r="E141" s="44">
        <f t="shared" si="4"/>
        <v>0</v>
      </c>
    </row>
    <row r="142" spans="1:5" s="82" customFormat="1" ht="43.5" customHeight="1" x14ac:dyDescent="0.25">
      <c r="A142" s="25" t="s">
        <v>639</v>
      </c>
      <c r="B142" s="26" t="s">
        <v>634</v>
      </c>
      <c r="C142" s="74">
        <f>C143+C145+C146</f>
        <v>4921.8999999999996</v>
      </c>
      <c r="D142" s="74">
        <f>D143</f>
        <v>0</v>
      </c>
      <c r="E142" s="44">
        <f t="shared" si="4"/>
        <v>0</v>
      </c>
    </row>
    <row r="143" spans="1:5" s="82" customFormat="1" ht="42.75" customHeight="1" x14ac:dyDescent="0.25">
      <c r="A143" s="25" t="s">
        <v>321</v>
      </c>
      <c r="B143" s="26" t="s">
        <v>635</v>
      </c>
      <c r="C143" s="74">
        <v>72</v>
      </c>
      <c r="D143" s="74">
        <v>0</v>
      </c>
      <c r="E143" s="44">
        <f t="shared" si="4"/>
        <v>0</v>
      </c>
    </row>
    <row r="144" spans="1:5" s="105" customFormat="1" ht="22.5" customHeight="1" x14ac:dyDescent="0.25">
      <c r="A144" s="25" t="s">
        <v>811</v>
      </c>
      <c r="B144" s="26" t="s">
        <v>834</v>
      </c>
      <c r="C144" s="74">
        <f>C145+C146</f>
        <v>4849.8999999999996</v>
      </c>
      <c r="D144" s="74">
        <f>D145+D146</f>
        <v>0</v>
      </c>
      <c r="E144" s="44">
        <f t="shared" si="4"/>
        <v>0</v>
      </c>
    </row>
    <row r="145" spans="1:5" s="82" customFormat="1" ht="43.5" customHeight="1" x14ac:dyDescent="0.25">
      <c r="A145" s="25" t="s">
        <v>640</v>
      </c>
      <c r="B145" s="26" t="s">
        <v>636</v>
      </c>
      <c r="C145" s="74">
        <v>3453</v>
      </c>
      <c r="D145" s="74">
        <v>0</v>
      </c>
      <c r="E145" s="44">
        <f t="shared" si="4"/>
        <v>0</v>
      </c>
    </row>
    <row r="146" spans="1:5" s="82" customFormat="1" ht="43.5" customHeight="1" x14ac:dyDescent="0.25">
      <c r="A146" s="25" t="s">
        <v>641</v>
      </c>
      <c r="B146" s="26" t="s">
        <v>637</v>
      </c>
      <c r="C146" s="74">
        <v>1396.9</v>
      </c>
      <c r="D146" s="74">
        <v>0</v>
      </c>
      <c r="E146" s="44">
        <f t="shared" si="4"/>
        <v>0</v>
      </c>
    </row>
    <row r="147" spans="1:5" s="15" customFormat="1" x14ac:dyDescent="0.25">
      <c r="A147" s="25" t="s">
        <v>84</v>
      </c>
      <c r="B147" s="26" t="s">
        <v>234</v>
      </c>
      <c r="C147" s="74">
        <f>C148</f>
        <v>2281.3000000000002</v>
      </c>
      <c r="D147" s="74">
        <f>D150</f>
        <v>2335</v>
      </c>
      <c r="E147" s="44">
        <f t="shared" si="4"/>
        <v>1.0235392100995047</v>
      </c>
    </row>
    <row r="148" spans="1:5" s="82" customFormat="1" ht="30" x14ac:dyDescent="0.25">
      <c r="A148" s="25" t="s">
        <v>647</v>
      </c>
      <c r="B148" s="26" t="s">
        <v>642</v>
      </c>
      <c r="C148" s="74">
        <f>C149</f>
        <v>2281.3000000000002</v>
      </c>
      <c r="D148" s="74">
        <f>D149</f>
        <v>0</v>
      </c>
      <c r="E148" s="44">
        <f t="shared" si="4"/>
        <v>0</v>
      </c>
    </row>
    <row r="149" spans="1:5" s="82" customFormat="1" ht="45" x14ac:dyDescent="0.25">
      <c r="A149" s="25" t="s">
        <v>31</v>
      </c>
      <c r="B149" s="26" t="s">
        <v>643</v>
      </c>
      <c r="C149" s="74">
        <v>2281.3000000000002</v>
      </c>
      <c r="D149" s="74">
        <v>0</v>
      </c>
      <c r="E149" s="44">
        <f t="shared" si="4"/>
        <v>0</v>
      </c>
    </row>
    <row r="150" spans="1:5" s="32" customFormat="1" ht="45" x14ac:dyDescent="0.25">
      <c r="A150" s="25" t="s">
        <v>433</v>
      </c>
      <c r="B150" s="26" t="s">
        <v>431</v>
      </c>
      <c r="C150" s="74">
        <f>C151</f>
        <v>0</v>
      </c>
      <c r="D150" s="74">
        <f>D151</f>
        <v>2335</v>
      </c>
      <c r="E150" s="37" t="s">
        <v>784</v>
      </c>
    </row>
    <row r="151" spans="1:5" s="32" customFormat="1" ht="45" x14ac:dyDescent="0.25">
      <c r="A151" s="25" t="s">
        <v>31</v>
      </c>
      <c r="B151" s="26" t="s">
        <v>432</v>
      </c>
      <c r="C151" s="74">
        <v>0</v>
      </c>
      <c r="D151" s="74">
        <v>2335</v>
      </c>
      <c r="E151" s="37" t="s">
        <v>784</v>
      </c>
    </row>
    <row r="152" spans="1:5" s="32" customFormat="1" ht="30" x14ac:dyDescent="0.25">
      <c r="A152" s="25" t="s">
        <v>42</v>
      </c>
      <c r="B152" s="26" t="s">
        <v>434</v>
      </c>
      <c r="C152" s="74">
        <f>C153</f>
        <v>0</v>
      </c>
      <c r="D152" s="74">
        <f>D153</f>
        <v>140</v>
      </c>
      <c r="E152" s="37" t="s">
        <v>784</v>
      </c>
    </row>
    <row r="153" spans="1:5" s="32" customFormat="1" ht="30" x14ac:dyDescent="0.25">
      <c r="A153" s="25" t="s">
        <v>438</v>
      </c>
      <c r="B153" s="26" t="s">
        <v>435</v>
      </c>
      <c r="C153" s="74">
        <f>C154+C155</f>
        <v>0</v>
      </c>
      <c r="D153" s="74">
        <f>D154+D155</f>
        <v>140</v>
      </c>
      <c r="E153" s="37" t="s">
        <v>784</v>
      </c>
    </row>
    <row r="154" spans="1:5" s="32" customFormat="1" ht="30" x14ac:dyDescent="0.25">
      <c r="A154" s="25" t="s">
        <v>439</v>
      </c>
      <c r="B154" s="26" t="s">
        <v>436</v>
      </c>
      <c r="C154" s="74">
        <v>0</v>
      </c>
      <c r="D154" s="74">
        <v>70</v>
      </c>
      <c r="E154" s="37" t="s">
        <v>784</v>
      </c>
    </row>
    <row r="155" spans="1:5" s="32" customFormat="1" ht="45" x14ac:dyDescent="0.25">
      <c r="A155" s="25" t="s">
        <v>440</v>
      </c>
      <c r="B155" s="26" t="s">
        <v>437</v>
      </c>
      <c r="C155" s="74">
        <v>0</v>
      </c>
      <c r="D155" s="74">
        <v>70</v>
      </c>
      <c r="E155" s="37" t="s">
        <v>784</v>
      </c>
    </row>
    <row r="156" spans="1:5" s="82" customFormat="1" ht="30" x14ac:dyDescent="0.25">
      <c r="A156" s="25" t="s">
        <v>42</v>
      </c>
      <c r="B156" s="26" t="s">
        <v>644</v>
      </c>
      <c r="C156" s="74">
        <f>C157</f>
        <v>140</v>
      </c>
      <c r="D156" s="74">
        <f>D157</f>
        <v>0</v>
      </c>
      <c r="E156" s="37">
        <f t="shared" si="4"/>
        <v>0</v>
      </c>
    </row>
    <row r="157" spans="1:5" s="82" customFormat="1" x14ac:dyDescent="0.25">
      <c r="A157" s="25" t="s">
        <v>648</v>
      </c>
      <c r="B157" s="26" t="s">
        <v>645</v>
      </c>
      <c r="C157" s="74">
        <f>C158</f>
        <v>140</v>
      </c>
      <c r="D157" s="74">
        <f>D158</f>
        <v>0</v>
      </c>
      <c r="E157" s="37">
        <f t="shared" si="4"/>
        <v>0</v>
      </c>
    </row>
    <row r="158" spans="1:5" s="82" customFormat="1" ht="30.75" thickBot="1" x14ac:dyDescent="0.3">
      <c r="A158" s="47" t="s">
        <v>439</v>
      </c>
      <c r="B158" s="48" t="s">
        <v>646</v>
      </c>
      <c r="C158" s="75">
        <v>140</v>
      </c>
      <c r="D158" s="75">
        <v>0</v>
      </c>
      <c r="E158" s="49">
        <f t="shared" si="4"/>
        <v>0</v>
      </c>
    </row>
    <row r="159" spans="1:5" s="5" customFormat="1" thickBot="1" x14ac:dyDescent="0.25">
      <c r="A159" s="45" t="s">
        <v>43</v>
      </c>
      <c r="B159" s="12" t="s">
        <v>44</v>
      </c>
      <c r="C159" s="69">
        <f>C160+C169+C175</f>
        <v>131674.90000000002</v>
      </c>
      <c r="D159" s="69">
        <f>D160+D169</f>
        <v>102096.5</v>
      </c>
      <c r="E159" s="46">
        <f t="shared" si="4"/>
        <v>0.77536797066107499</v>
      </c>
    </row>
    <row r="160" spans="1:5" x14ac:dyDescent="0.25">
      <c r="A160" s="42" t="s">
        <v>45</v>
      </c>
      <c r="B160" s="43" t="s">
        <v>46</v>
      </c>
      <c r="C160" s="73">
        <f>C161+C165+C167</f>
        <v>93707.200000000012</v>
      </c>
      <c r="D160" s="73">
        <f>D161+D165</f>
        <v>36925.4</v>
      </c>
      <c r="E160" s="44">
        <f t="shared" si="4"/>
        <v>0.39405083067256302</v>
      </c>
    </row>
    <row r="161" spans="1:5" ht="45" x14ac:dyDescent="0.25">
      <c r="A161" s="25" t="s">
        <v>47</v>
      </c>
      <c r="B161" s="26" t="s">
        <v>48</v>
      </c>
      <c r="C161" s="74">
        <f>C162+C163+C164</f>
        <v>61983.3</v>
      </c>
      <c r="D161" s="74">
        <f>D162+D163</f>
        <v>34635</v>
      </c>
      <c r="E161" s="44">
        <f t="shared" si="4"/>
        <v>0.55877954223153659</v>
      </c>
    </row>
    <row r="162" spans="1:5" ht="30" x14ac:dyDescent="0.25">
      <c r="A162" s="25" t="s">
        <v>49</v>
      </c>
      <c r="B162" s="26" t="s">
        <v>50</v>
      </c>
      <c r="C162" s="74">
        <v>2971.3</v>
      </c>
      <c r="D162" s="74">
        <v>2920.1</v>
      </c>
      <c r="E162" s="44">
        <f t="shared" si="4"/>
        <v>0.98276848517483917</v>
      </c>
    </row>
    <row r="163" spans="1:5" ht="30" x14ac:dyDescent="0.25">
      <c r="A163" s="25" t="s">
        <v>51</v>
      </c>
      <c r="B163" s="26" t="s">
        <v>52</v>
      </c>
      <c r="C163" s="74">
        <v>50102</v>
      </c>
      <c r="D163" s="74">
        <v>31714.9</v>
      </c>
      <c r="E163" s="44">
        <f t="shared" si="4"/>
        <v>0.63300666640054293</v>
      </c>
    </row>
    <row r="164" spans="1:5" s="82" customFormat="1" ht="30" x14ac:dyDescent="0.25">
      <c r="A164" s="25" t="s">
        <v>650</v>
      </c>
      <c r="B164" s="26" t="s">
        <v>649</v>
      </c>
      <c r="C164" s="74">
        <v>8910</v>
      </c>
      <c r="D164" s="74">
        <v>0</v>
      </c>
      <c r="E164" s="44">
        <f t="shared" si="4"/>
        <v>0</v>
      </c>
    </row>
    <row r="165" spans="1:5" s="32" customFormat="1" ht="29.25" customHeight="1" x14ac:dyDescent="0.25">
      <c r="A165" s="25" t="s">
        <v>443</v>
      </c>
      <c r="B165" s="26" t="s">
        <v>441</v>
      </c>
      <c r="C165" s="74">
        <f>C166</f>
        <v>0</v>
      </c>
      <c r="D165" s="74">
        <f>D166</f>
        <v>2290.4</v>
      </c>
      <c r="E165" s="37" t="s">
        <v>784</v>
      </c>
    </row>
    <row r="166" spans="1:5" s="32" customFormat="1" ht="45.75" customHeight="1" x14ac:dyDescent="0.25">
      <c r="A166" s="25" t="s">
        <v>444</v>
      </c>
      <c r="B166" s="26" t="s">
        <v>442</v>
      </c>
      <c r="C166" s="74">
        <v>0</v>
      </c>
      <c r="D166" s="71">
        <v>2290.4</v>
      </c>
      <c r="E166" s="37" t="s">
        <v>784</v>
      </c>
    </row>
    <row r="167" spans="1:5" s="82" customFormat="1" ht="34.5" customHeight="1" x14ac:dyDescent="0.25">
      <c r="A167" s="25" t="s">
        <v>653</v>
      </c>
      <c r="B167" s="26" t="s">
        <v>651</v>
      </c>
      <c r="C167" s="74">
        <f>C168</f>
        <v>31723.9</v>
      </c>
      <c r="D167" s="71">
        <f>D168</f>
        <v>0</v>
      </c>
      <c r="E167" s="44">
        <f t="shared" si="4"/>
        <v>0</v>
      </c>
    </row>
    <row r="168" spans="1:5" s="82" customFormat="1" ht="21.75" customHeight="1" x14ac:dyDescent="0.25">
      <c r="A168" s="25" t="s">
        <v>654</v>
      </c>
      <c r="B168" s="26" t="s">
        <v>652</v>
      </c>
      <c r="C168" s="74">
        <v>31723.9</v>
      </c>
      <c r="D168" s="71">
        <v>0</v>
      </c>
      <c r="E168" s="44">
        <f t="shared" si="4"/>
        <v>0</v>
      </c>
    </row>
    <row r="169" spans="1:5" s="32" customFormat="1" ht="19.5" customHeight="1" x14ac:dyDescent="0.25">
      <c r="A169" s="25" t="s">
        <v>53</v>
      </c>
      <c r="B169" s="26" t="s">
        <v>445</v>
      </c>
      <c r="C169" s="74">
        <f>C170+C172</f>
        <v>0</v>
      </c>
      <c r="D169" s="71">
        <f>D170+D172</f>
        <v>65171.1</v>
      </c>
      <c r="E169" s="37" t="s">
        <v>784</v>
      </c>
    </row>
    <row r="170" spans="1:5" s="32" customFormat="1" ht="20.25" customHeight="1" x14ac:dyDescent="0.25">
      <c r="A170" s="25" t="s">
        <v>54</v>
      </c>
      <c r="B170" s="26" t="s">
        <v>446</v>
      </c>
      <c r="C170" s="74">
        <f>C171</f>
        <v>0</v>
      </c>
      <c r="D170" s="71">
        <f>D171</f>
        <v>61863.1</v>
      </c>
      <c r="E170" s="37" t="s">
        <v>784</v>
      </c>
    </row>
    <row r="171" spans="1:5" s="32" customFormat="1" ht="46.5" customHeight="1" x14ac:dyDescent="0.25">
      <c r="A171" s="25" t="s">
        <v>448</v>
      </c>
      <c r="B171" s="26" t="s">
        <v>447</v>
      </c>
      <c r="C171" s="74">
        <v>0</v>
      </c>
      <c r="D171" s="71">
        <v>61863.1</v>
      </c>
      <c r="E171" s="37" t="s">
        <v>784</v>
      </c>
    </row>
    <row r="172" spans="1:5" s="32" customFormat="1" ht="39" customHeight="1" x14ac:dyDescent="0.25">
      <c r="A172" s="25" t="s">
        <v>452</v>
      </c>
      <c r="B172" s="26" t="s">
        <v>449</v>
      </c>
      <c r="C172" s="74">
        <f>C173+C174</f>
        <v>0</v>
      </c>
      <c r="D172" s="71">
        <f>D173+D174</f>
        <v>3308</v>
      </c>
      <c r="E172" s="37" t="s">
        <v>784</v>
      </c>
    </row>
    <row r="173" spans="1:5" s="32" customFormat="1" ht="46.5" customHeight="1" x14ac:dyDescent="0.25">
      <c r="A173" s="25" t="s">
        <v>453</v>
      </c>
      <c r="B173" s="26" t="s">
        <v>450</v>
      </c>
      <c r="C173" s="74">
        <v>0</v>
      </c>
      <c r="D173" s="71">
        <v>3012</v>
      </c>
      <c r="E173" s="37" t="s">
        <v>784</v>
      </c>
    </row>
    <row r="174" spans="1:5" s="32" customFormat="1" ht="39.75" customHeight="1" x14ac:dyDescent="0.25">
      <c r="A174" s="25" t="s">
        <v>349</v>
      </c>
      <c r="B174" s="26" t="s">
        <v>451</v>
      </c>
      <c r="C174" s="74">
        <v>0</v>
      </c>
      <c r="D174" s="71">
        <v>296</v>
      </c>
      <c r="E174" s="37" t="s">
        <v>784</v>
      </c>
    </row>
    <row r="175" spans="1:5" s="82" customFormat="1" ht="20.25" customHeight="1" x14ac:dyDescent="0.25">
      <c r="A175" s="25" t="s">
        <v>53</v>
      </c>
      <c r="B175" s="26" t="s">
        <v>655</v>
      </c>
      <c r="C175" s="74">
        <f>C176</f>
        <v>37967.699999999997</v>
      </c>
      <c r="D175" s="71">
        <f>D176</f>
        <v>0</v>
      </c>
      <c r="E175" s="44">
        <f t="shared" si="4"/>
        <v>0</v>
      </c>
    </row>
    <row r="176" spans="1:5" s="82" customFormat="1" ht="19.5" customHeight="1" x14ac:dyDescent="0.25">
      <c r="A176" s="25" t="s">
        <v>659</v>
      </c>
      <c r="B176" s="26" t="s">
        <v>656</v>
      </c>
      <c r="C176" s="74">
        <f>C178+C179</f>
        <v>37967.699999999997</v>
      </c>
      <c r="D176" s="71">
        <f>D178</f>
        <v>0</v>
      </c>
      <c r="E176" s="44">
        <f t="shared" si="4"/>
        <v>0</v>
      </c>
    </row>
    <row r="177" spans="1:8" s="105" customFormat="1" ht="30.75" customHeight="1" x14ac:dyDescent="0.25">
      <c r="A177" s="25" t="s">
        <v>836</v>
      </c>
      <c r="B177" s="26" t="s">
        <v>835</v>
      </c>
      <c r="C177" s="74">
        <f>C178+C179</f>
        <v>37967.699999999997</v>
      </c>
      <c r="D177" s="71">
        <f>D178+D179</f>
        <v>0</v>
      </c>
      <c r="E177" s="44">
        <f t="shared" si="4"/>
        <v>0</v>
      </c>
    </row>
    <row r="178" spans="1:8" s="82" customFormat="1" ht="60" customHeight="1" x14ac:dyDescent="0.25">
      <c r="A178" s="25" t="s">
        <v>660</v>
      </c>
      <c r="B178" s="26" t="s">
        <v>657</v>
      </c>
      <c r="C178" s="74">
        <v>23119.200000000001</v>
      </c>
      <c r="D178" s="71">
        <v>0</v>
      </c>
      <c r="E178" s="44">
        <f t="shared" si="4"/>
        <v>0</v>
      </c>
    </row>
    <row r="179" spans="1:8" s="82" customFormat="1" ht="58.5" customHeight="1" thickBot="1" x14ac:dyDescent="0.3">
      <c r="A179" s="47" t="s">
        <v>661</v>
      </c>
      <c r="B179" s="48" t="s">
        <v>658</v>
      </c>
      <c r="C179" s="75">
        <v>14848.5</v>
      </c>
      <c r="D179" s="72">
        <v>0</v>
      </c>
      <c r="E179" s="101">
        <f t="shared" si="4"/>
        <v>0</v>
      </c>
    </row>
    <row r="180" spans="1:8" s="18" customFormat="1" ht="15.75" thickBot="1" x14ac:dyDescent="0.3">
      <c r="A180" s="45" t="s">
        <v>279</v>
      </c>
      <c r="B180" s="12" t="s">
        <v>280</v>
      </c>
      <c r="C180" s="69">
        <f t="shared" ref="C180:D182" si="5">C181</f>
        <v>1200.9000000000001</v>
      </c>
      <c r="D180" s="69">
        <f t="shared" si="5"/>
        <v>1302.0999999999999</v>
      </c>
      <c r="E180" s="46">
        <f t="shared" si="4"/>
        <v>1.0842701307352818</v>
      </c>
    </row>
    <row r="181" spans="1:8" s="18" customFormat="1" ht="30" x14ac:dyDescent="0.25">
      <c r="A181" s="42" t="s">
        <v>281</v>
      </c>
      <c r="B181" s="43" t="s">
        <v>282</v>
      </c>
      <c r="C181" s="73">
        <f t="shared" si="5"/>
        <v>1200.9000000000001</v>
      </c>
      <c r="D181" s="70">
        <f t="shared" si="5"/>
        <v>1302.0999999999999</v>
      </c>
      <c r="E181" s="44">
        <f t="shared" si="4"/>
        <v>1.0842701307352818</v>
      </c>
    </row>
    <row r="182" spans="1:8" s="18" customFormat="1" ht="45" x14ac:dyDescent="0.25">
      <c r="A182" s="25" t="s">
        <v>283</v>
      </c>
      <c r="B182" s="26" t="s">
        <v>284</v>
      </c>
      <c r="C182" s="74">
        <f t="shared" si="5"/>
        <v>1200.9000000000001</v>
      </c>
      <c r="D182" s="71">
        <f t="shared" si="5"/>
        <v>1302.0999999999999</v>
      </c>
      <c r="E182" s="37">
        <f t="shared" si="4"/>
        <v>1.0842701307352818</v>
      </c>
    </row>
    <row r="183" spans="1:8" s="18" customFormat="1" ht="45.75" thickBot="1" x14ac:dyDescent="0.3">
      <c r="A183" s="54" t="s">
        <v>286</v>
      </c>
      <c r="B183" s="48" t="s">
        <v>285</v>
      </c>
      <c r="C183" s="75">
        <v>1200.9000000000001</v>
      </c>
      <c r="D183" s="72">
        <v>1302.0999999999999</v>
      </c>
      <c r="E183" s="49">
        <f t="shared" si="4"/>
        <v>1.0842701307352818</v>
      </c>
    </row>
    <row r="184" spans="1:8" s="32" customFormat="1" ht="15.75" thickBot="1" x14ac:dyDescent="0.3">
      <c r="A184" s="56" t="s">
        <v>458</v>
      </c>
      <c r="B184" s="12" t="s">
        <v>454</v>
      </c>
      <c r="C184" s="69">
        <f>C185</f>
        <v>0</v>
      </c>
      <c r="D184" s="69">
        <f t="shared" ref="D184:D186" si="6">D185</f>
        <v>25</v>
      </c>
      <c r="E184" s="46" t="s">
        <v>784</v>
      </c>
    </row>
    <row r="185" spans="1:8" s="32" customFormat="1" x14ac:dyDescent="0.25">
      <c r="A185" s="55" t="s">
        <v>459</v>
      </c>
      <c r="B185" s="43" t="s">
        <v>455</v>
      </c>
      <c r="C185" s="73">
        <f>C186</f>
        <v>0</v>
      </c>
      <c r="D185" s="70">
        <f t="shared" si="6"/>
        <v>25</v>
      </c>
      <c r="E185" s="44" t="s">
        <v>784</v>
      </c>
    </row>
    <row r="186" spans="1:8" s="32" customFormat="1" ht="30" x14ac:dyDescent="0.25">
      <c r="A186" s="51" t="s">
        <v>460</v>
      </c>
      <c r="B186" s="26" t="s">
        <v>456</v>
      </c>
      <c r="C186" s="74">
        <f>C187</f>
        <v>0</v>
      </c>
      <c r="D186" s="71">
        <f t="shared" si="6"/>
        <v>25</v>
      </c>
      <c r="E186" s="37" t="s">
        <v>784</v>
      </c>
    </row>
    <row r="187" spans="1:8" s="32" customFormat="1" ht="30.75" thickBot="1" x14ac:dyDescent="0.3">
      <c r="A187" s="54" t="s">
        <v>461</v>
      </c>
      <c r="B187" s="48" t="s">
        <v>457</v>
      </c>
      <c r="C187" s="75">
        <v>0</v>
      </c>
      <c r="D187" s="72">
        <v>25</v>
      </c>
      <c r="E187" s="37" t="s">
        <v>784</v>
      </c>
    </row>
    <row r="188" spans="1:8" s="7" customFormat="1" ht="29.25" thickBot="1" x14ac:dyDescent="0.25">
      <c r="A188" s="45" t="s">
        <v>55</v>
      </c>
      <c r="B188" s="12" t="s">
        <v>56</v>
      </c>
      <c r="C188" s="69">
        <f>C189+C204+C210+C215+C218+C223</f>
        <v>46265.8</v>
      </c>
      <c r="D188" s="69">
        <f>D189+D204+D210+D215+D218+D223</f>
        <v>54654.8</v>
      </c>
      <c r="E188" s="46">
        <f t="shared" si="4"/>
        <v>1.1813218403226573</v>
      </c>
      <c r="F188" s="5"/>
      <c r="G188" s="5"/>
      <c r="H188" s="5"/>
    </row>
    <row r="189" spans="1:8" x14ac:dyDescent="0.25">
      <c r="A189" s="42" t="s">
        <v>57</v>
      </c>
      <c r="B189" s="43" t="s">
        <v>58</v>
      </c>
      <c r="C189" s="73">
        <f>C190+C192+C195+C197+C199</f>
        <v>21599</v>
      </c>
      <c r="D189" s="73">
        <f>D190+D192+D195+D199</f>
        <v>28256.7</v>
      </c>
      <c r="E189" s="44">
        <f t="shared" si="4"/>
        <v>1.3082411222741794</v>
      </c>
    </row>
    <row r="190" spans="1:8" s="20" customFormat="1" ht="52.5" customHeight="1" x14ac:dyDescent="0.25">
      <c r="A190" s="25" t="s">
        <v>314</v>
      </c>
      <c r="B190" s="26" t="s">
        <v>313</v>
      </c>
      <c r="C190" s="74">
        <f>C191</f>
        <v>167.5</v>
      </c>
      <c r="D190" s="74">
        <f>D191</f>
        <v>196</v>
      </c>
      <c r="E190" s="44">
        <f t="shared" si="4"/>
        <v>1.1701492537313434</v>
      </c>
    </row>
    <row r="191" spans="1:8" s="20" customFormat="1" ht="73.5" customHeight="1" x14ac:dyDescent="0.25">
      <c r="A191" s="25" t="s">
        <v>316</v>
      </c>
      <c r="B191" s="26" t="s">
        <v>315</v>
      </c>
      <c r="C191" s="74">
        <v>167.5</v>
      </c>
      <c r="D191" s="74">
        <v>196</v>
      </c>
      <c r="E191" s="44">
        <f t="shared" si="4"/>
        <v>1.1701492537313434</v>
      </c>
    </row>
    <row r="192" spans="1:8" s="17" customFormat="1" ht="60" x14ac:dyDescent="0.25">
      <c r="A192" s="57" t="s">
        <v>249</v>
      </c>
      <c r="B192" s="26" t="s">
        <v>248</v>
      </c>
      <c r="C192" s="74">
        <f>C193+C194</f>
        <v>255</v>
      </c>
      <c r="D192" s="74">
        <f>D194</f>
        <v>298.60000000000002</v>
      </c>
      <c r="E192" s="44">
        <f t="shared" si="4"/>
        <v>1.1709803921568629</v>
      </c>
    </row>
    <row r="193" spans="1:5" s="82" customFormat="1" ht="45" x14ac:dyDescent="0.25">
      <c r="A193" s="57" t="s">
        <v>663</v>
      </c>
      <c r="B193" s="26" t="s">
        <v>662</v>
      </c>
      <c r="C193" s="74">
        <v>255</v>
      </c>
      <c r="D193" s="74">
        <v>0</v>
      </c>
      <c r="E193" s="44">
        <f t="shared" si="4"/>
        <v>0</v>
      </c>
    </row>
    <row r="194" spans="1:5" s="32" customFormat="1" ht="30" x14ac:dyDescent="0.25">
      <c r="A194" s="58" t="s">
        <v>463</v>
      </c>
      <c r="B194" s="26" t="s">
        <v>462</v>
      </c>
      <c r="C194" s="74">
        <v>0</v>
      </c>
      <c r="D194" s="74">
        <v>298.60000000000002</v>
      </c>
      <c r="E194" s="37" t="s">
        <v>784</v>
      </c>
    </row>
    <row r="195" spans="1:5" ht="45" x14ac:dyDescent="0.25">
      <c r="A195" s="25" t="s">
        <v>59</v>
      </c>
      <c r="B195" s="26" t="s">
        <v>60</v>
      </c>
      <c r="C195" s="74">
        <f>C196</f>
        <v>8967.6</v>
      </c>
      <c r="D195" s="74">
        <f>D196</f>
        <v>13061.9</v>
      </c>
      <c r="E195" s="44">
        <f t="shared" si="4"/>
        <v>1.4565658593157589</v>
      </c>
    </row>
    <row r="196" spans="1:5" x14ac:dyDescent="0.25">
      <c r="A196" s="25" t="s">
        <v>61</v>
      </c>
      <c r="B196" s="26" t="s">
        <v>62</v>
      </c>
      <c r="C196" s="74">
        <v>8967.6</v>
      </c>
      <c r="D196" s="74">
        <v>13061.9</v>
      </c>
      <c r="E196" s="44">
        <f t="shared" si="4"/>
        <v>1.4565658593157589</v>
      </c>
    </row>
    <row r="197" spans="1:5" s="82" customFormat="1" ht="90" x14ac:dyDescent="0.25">
      <c r="A197" s="25" t="s">
        <v>666</v>
      </c>
      <c r="B197" s="26" t="s">
        <v>664</v>
      </c>
      <c r="C197" s="74">
        <f>C198</f>
        <v>29.7</v>
      </c>
      <c r="D197" s="74">
        <f>D198</f>
        <v>0</v>
      </c>
      <c r="E197" s="44">
        <f t="shared" si="4"/>
        <v>0</v>
      </c>
    </row>
    <row r="198" spans="1:5" s="82" customFormat="1" ht="75" x14ac:dyDescent="0.25">
      <c r="A198" s="25" t="s">
        <v>667</v>
      </c>
      <c r="B198" s="26" t="s">
        <v>665</v>
      </c>
      <c r="C198" s="74">
        <v>29.7</v>
      </c>
      <c r="D198" s="74">
        <v>0</v>
      </c>
      <c r="E198" s="44">
        <f t="shared" si="4"/>
        <v>0</v>
      </c>
    </row>
    <row r="199" spans="1:5" ht="30" x14ac:dyDescent="0.25">
      <c r="A199" s="25" t="s">
        <v>63</v>
      </c>
      <c r="B199" s="26" t="s">
        <v>64</v>
      </c>
      <c r="C199" s="74">
        <f>C200+C201+C202+C203</f>
        <v>12179.2</v>
      </c>
      <c r="D199" s="74">
        <f>D200+D201+D202+D203</f>
        <v>14700.2</v>
      </c>
      <c r="E199" s="44">
        <f t="shared" si="4"/>
        <v>1.2069922490803993</v>
      </c>
    </row>
    <row r="200" spans="1:5" s="23" customFormat="1" x14ac:dyDescent="0.25">
      <c r="A200" s="25" t="s">
        <v>330</v>
      </c>
      <c r="B200" s="26" t="s">
        <v>329</v>
      </c>
      <c r="C200" s="74">
        <v>109.1</v>
      </c>
      <c r="D200" s="74">
        <v>75.900000000000006</v>
      </c>
      <c r="E200" s="44">
        <f t="shared" si="4"/>
        <v>0.69569202566452804</v>
      </c>
    </row>
    <row r="201" spans="1:5" x14ac:dyDescent="0.25">
      <c r="A201" s="25" t="s">
        <v>65</v>
      </c>
      <c r="B201" s="26" t="s">
        <v>66</v>
      </c>
      <c r="C201" s="74">
        <v>5896.3</v>
      </c>
      <c r="D201" s="74">
        <v>7388.2</v>
      </c>
      <c r="E201" s="44">
        <f t="shared" si="4"/>
        <v>1.2530230822719333</v>
      </c>
    </row>
    <row r="202" spans="1:5" ht="30" x14ac:dyDescent="0.25">
      <c r="A202" s="25" t="s">
        <v>67</v>
      </c>
      <c r="B202" s="26" t="s">
        <v>68</v>
      </c>
      <c r="C202" s="74">
        <v>5923.7</v>
      </c>
      <c r="D202" s="74">
        <v>6933.9</v>
      </c>
      <c r="E202" s="44">
        <f t="shared" si="4"/>
        <v>1.1705353073248139</v>
      </c>
    </row>
    <row r="203" spans="1:5" ht="60" x14ac:dyDescent="0.25">
      <c r="A203" s="25" t="s">
        <v>69</v>
      </c>
      <c r="B203" s="26" t="s">
        <v>70</v>
      </c>
      <c r="C203" s="74">
        <v>250.1</v>
      </c>
      <c r="D203" s="74">
        <v>302.2</v>
      </c>
      <c r="E203" s="44">
        <f t="shared" si="4"/>
        <v>1.2083166733306676</v>
      </c>
    </row>
    <row r="204" spans="1:5" s="17" customFormat="1" ht="45" x14ac:dyDescent="0.25">
      <c r="A204" s="58" t="s">
        <v>250</v>
      </c>
      <c r="B204" s="26" t="s">
        <v>251</v>
      </c>
      <c r="C204" s="74">
        <f>C205+C208</f>
        <v>1136.5</v>
      </c>
      <c r="D204" s="74">
        <f>D205+D208</f>
        <v>1621.1</v>
      </c>
      <c r="E204" s="44">
        <f t="shared" si="4"/>
        <v>1.4263968323801144</v>
      </c>
    </row>
    <row r="205" spans="1:5" s="17" customFormat="1" ht="51" customHeight="1" x14ac:dyDescent="0.25">
      <c r="A205" s="57" t="s">
        <v>253</v>
      </c>
      <c r="B205" s="26" t="s">
        <v>252</v>
      </c>
      <c r="C205" s="74">
        <f>C206+C207</f>
        <v>404.5</v>
      </c>
      <c r="D205" s="74">
        <f>D207</f>
        <v>1621.1</v>
      </c>
      <c r="E205" s="44" t="s">
        <v>787</v>
      </c>
    </row>
    <row r="206" spans="1:5" s="82" customFormat="1" ht="30.75" customHeight="1" x14ac:dyDescent="0.25">
      <c r="A206" s="57" t="s">
        <v>254</v>
      </c>
      <c r="B206" s="26" t="s">
        <v>668</v>
      </c>
      <c r="C206" s="74">
        <v>404.5</v>
      </c>
      <c r="D206" s="74">
        <v>0</v>
      </c>
      <c r="E206" s="44">
        <f t="shared" si="4"/>
        <v>0</v>
      </c>
    </row>
    <row r="207" spans="1:5" s="32" customFormat="1" x14ac:dyDescent="0.25">
      <c r="A207" s="57" t="s">
        <v>465</v>
      </c>
      <c r="B207" s="26" t="s">
        <v>464</v>
      </c>
      <c r="C207" s="74">
        <v>0</v>
      </c>
      <c r="D207" s="74">
        <v>1621.1</v>
      </c>
      <c r="E207" s="37" t="s">
        <v>784</v>
      </c>
    </row>
    <row r="208" spans="1:5" s="17" customFormat="1" ht="45" x14ac:dyDescent="0.25">
      <c r="A208" s="57" t="s">
        <v>256</v>
      </c>
      <c r="B208" s="26" t="s">
        <v>255</v>
      </c>
      <c r="C208" s="74">
        <f>C209</f>
        <v>732</v>
      </c>
      <c r="D208" s="74">
        <f>D209</f>
        <v>0</v>
      </c>
      <c r="E208" s="44">
        <f t="shared" si="4"/>
        <v>0</v>
      </c>
    </row>
    <row r="209" spans="1:5" s="82" customFormat="1" ht="30" x14ac:dyDescent="0.25">
      <c r="A209" s="57" t="s">
        <v>257</v>
      </c>
      <c r="B209" s="26" t="s">
        <v>669</v>
      </c>
      <c r="C209" s="74">
        <v>732</v>
      </c>
      <c r="D209" s="74">
        <v>0</v>
      </c>
      <c r="E209" s="44">
        <f t="shared" si="4"/>
        <v>0</v>
      </c>
    </row>
    <row r="210" spans="1:5" ht="45" x14ac:dyDescent="0.25">
      <c r="A210" s="25" t="s">
        <v>71</v>
      </c>
      <c r="B210" s="26" t="s">
        <v>72</v>
      </c>
      <c r="C210" s="74">
        <f>C211+C213</f>
        <v>554.9</v>
      </c>
      <c r="D210" s="74">
        <f>D211+D213</f>
        <v>1136.9000000000001</v>
      </c>
      <c r="E210" s="44" t="s">
        <v>788</v>
      </c>
    </row>
    <row r="211" spans="1:5" ht="90" x14ac:dyDescent="0.25">
      <c r="A211" s="25" t="s">
        <v>73</v>
      </c>
      <c r="B211" s="26" t="s">
        <v>74</v>
      </c>
      <c r="C211" s="74">
        <f>C212</f>
        <v>554.9</v>
      </c>
      <c r="D211" s="74">
        <f>D212</f>
        <v>756.9</v>
      </c>
      <c r="E211" s="44">
        <f t="shared" si="4"/>
        <v>1.3640295548747523</v>
      </c>
    </row>
    <row r="212" spans="1:5" ht="30" x14ac:dyDescent="0.25">
      <c r="A212" s="25" t="s">
        <v>75</v>
      </c>
      <c r="B212" s="26" t="s">
        <v>76</v>
      </c>
      <c r="C212" s="74">
        <v>554.9</v>
      </c>
      <c r="D212" s="74">
        <v>756.9</v>
      </c>
      <c r="E212" s="44">
        <f t="shared" si="4"/>
        <v>1.3640295548747523</v>
      </c>
    </row>
    <row r="213" spans="1:5" s="32" customFormat="1" ht="45" x14ac:dyDescent="0.25">
      <c r="A213" s="25" t="s">
        <v>468</v>
      </c>
      <c r="B213" s="26" t="s">
        <v>466</v>
      </c>
      <c r="C213" s="74">
        <f>C214</f>
        <v>0</v>
      </c>
      <c r="D213" s="74">
        <f>D214</f>
        <v>380</v>
      </c>
      <c r="E213" s="37" t="s">
        <v>784</v>
      </c>
    </row>
    <row r="214" spans="1:5" s="32" customFormat="1" ht="30" x14ac:dyDescent="0.25">
      <c r="A214" s="25" t="s">
        <v>83</v>
      </c>
      <c r="B214" s="26" t="s">
        <v>467</v>
      </c>
      <c r="C214" s="74">
        <v>0</v>
      </c>
      <c r="D214" s="74">
        <v>380</v>
      </c>
      <c r="E214" s="37" t="s">
        <v>784</v>
      </c>
    </row>
    <row r="215" spans="1:5" ht="30" x14ac:dyDescent="0.25">
      <c r="A215" s="25" t="s">
        <v>77</v>
      </c>
      <c r="B215" s="26" t="s">
        <v>78</v>
      </c>
      <c r="C215" s="74">
        <f>C216</f>
        <v>196.5</v>
      </c>
      <c r="D215" s="74">
        <f>D216</f>
        <v>1643</v>
      </c>
      <c r="E215" s="44" t="s">
        <v>789</v>
      </c>
    </row>
    <row r="216" spans="1:5" x14ac:dyDescent="0.25">
      <c r="A216" s="25" t="s">
        <v>79</v>
      </c>
      <c r="B216" s="26" t="s">
        <v>80</v>
      </c>
      <c r="C216" s="74">
        <f>C217</f>
        <v>196.5</v>
      </c>
      <c r="D216" s="74">
        <f>D217</f>
        <v>1643</v>
      </c>
      <c r="E216" s="44" t="s">
        <v>789</v>
      </c>
    </row>
    <row r="217" spans="1:5" ht="30" x14ac:dyDescent="0.25">
      <c r="A217" s="25" t="s">
        <v>81</v>
      </c>
      <c r="B217" s="26" t="s">
        <v>82</v>
      </c>
      <c r="C217" s="74">
        <v>196.5</v>
      </c>
      <c r="D217" s="74">
        <v>1643</v>
      </c>
      <c r="E217" s="44" t="s">
        <v>789</v>
      </c>
    </row>
    <row r="218" spans="1:5" s="17" customFormat="1" ht="30" x14ac:dyDescent="0.25">
      <c r="A218" s="58" t="s">
        <v>259</v>
      </c>
      <c r="B218" s="26" t="s">
        <v>258</v>
      </c>
      <c r="C218" s="74">
        <f>C219+C221</f>
        <v>12</v>
      </c>
      <c r="D218" s="74">
        <f>D219</f>
        <v>655.29999999999995</v>
      </c>
      <c r="E218" s="44" t="s">
        <v>790</v>
      </c>
    </row>
    <row r="219" spans="1:5" s="32" customFormat="1" ht="33" customHeight="1" x14ac:dyDescent="0.25">
      <c r="A219" s="58" t="s">
        <v>471</v>
      </c>
      <c r="B219" s="26" t="s">
        <v>469</v>
      </c>
      <c r="C219" s="74">
        <f>C220</f>
        <v>0</v>
      </c>
      <c r="D219" s="74">
        <f>D220</f>
        <v>655.29999999999995</v>
      </c>
      <c r="E219" s="37" t="s">
        <v>784</v>
      </c>
    </row>
    <row r="220" spans="1:5" s="32" customFormat="1" ht="30" x14ac:dyDescent="0.25">
      <c r="A220" s="58" t="s">
        <v>257</v>
      </c>
      <c r="B220" s="26" t="s">
        <v>470</v>
      </c>
      <c r="C220" s="74">
        <v>0</v>
      </c>
      <c r="D220" s="74">
        <v>655.29999999999995</v>
      </c>
      <c r="E220" s="37" t="s">
        <v>784</v>
      </c>
    </row>
    <row r="221" spans="1:5" s="82" customFormat="1" ht="45" x14ac:dyDescent="0.25">
      <c r="A221" s="58" t="s">
        <v>672</v>
      </c>
      <c r="B221" s="26" t="s">
        <v>670</v>
      </c>
      <c r="C221" s="74">
        <f>C222</f>
        <v>12</v>
      </c>
      <c r="D221" s="74">
        <f>D222</f>
        <v>0</v>
      </c>
      <c r="E221" s="44">
        <f t="shared" ref="E221:E227" si="7">D221/C221</f>
        <v>0</v>
      </c>
    </row>
    <row r="222" spans="1:5" s="82" customFormat="1" ht="30" x14ac:dyDescent="0.25">
      <c r="A222" s="58" t="s">
        <v>83</v>
      </c>
      <c r="B222" s="26" t="s">
        <v>671</v>
      </c>
      <c r="C222" s="74">
        <v>12</v>
      </c>
      <c r="D222" s="74">
        <v>0</v>
      </c>
      <c r="E222" s="44">
        <f t="shared" si="7"/>
        <v>0</v>
      </c>
    </row>
    <row r="223" spans="1:5" x14ac:dyDescent="0.25">
      <c r="A223" s="25" t="s">
        <v>84</v>
      </c>
      <c r="B223" s="26" t="s">
        <v>85</v>
      </c>
      <c r="C223" s="74">
        <f>C224+C226</f>
        <v>22766.9</v>
      </c>
      <c r="D223" s="74">
        <f>D224</f>
        <v>21341.8</v>
      </c>
      <c r="E223" s="44">
        <f t="shared" si="7"/>
        <v>0.93740474109342942</v>
      </c>
    </row>
    <row r="224" spans="1:5" ht="30" x14ac:dyDescent="0.25">
      <c r="A224" s="25" t="s">
        <v>32</v>
      </c>
      <c r="B224" s="26" t="s">
        <v>86</v>
      </c>
      <c r="C224" s="74">
        <f>C225</f>
        <v>21932.7</v>
      </c>
      <c r="D224" s="74">
        <f>D225</f>
        <v>21341.8</v>
      </c>
      <c r="E224" s="44">
        <f t="shared" si="7"/>
        <v>0.97305849257045407</v>
      </c>
    </row>
    <row r="225" spans="1:5" x14ac:dyDescent="0.25">
      <c r="A225" s="25" t="s">
        <v>87</v>
      </c>
      <c r="B225" s="26" t="s">
        <v>88</v>
      </c>
      <c r="C225" s="74">
        <v>21932.7</v>
      </c>
      <c r="D225" s="74">
        <v>21341.8</v>
      </c>
      <c r="E225" s="44">
        <f t="shared" si="7"/>
        <v>0.97305849257045407</v>
      </c>
    </row>
    <row r="226" spans="1:5" s="82" customFormat="1" ht="62.25" customHeight="1" x14ac:dyDescent="0.25">
      <c r="A226" s="25" t="s">
        <v>675</v>
      </c>
      <c r="B226" s="26" t="s">
        <v>673</v>
      </c>
      <c r="C226" s="74">
        <f>C227</f>
        <v>834.2</v>
      </c>
      <c r="D226" s="74">
        <f>D227</f>
        <v>0</v>
      </c>
      <c r="E226" s="44">
        <f t="shared" si="7"/>
        <v>0</v>
      </c>
    </row>
    <row r="227" spans="1:5" s="82" customFormat="1" ht="60.75" thickBot="1" x14ac:dyDescent="0.3">
      <c r="A227" s="47" t="s">
        <v>676</v>
      </c>
      <c r="B227" s="48" t="s">
        <v>674</v>
      </c>
      <c r="C227" s="75">
        <v>834.2</v>
      </c>
      <c r="D227" s="75">
        <v>0</v>
      </c>
      <c r="E227" s="101">
        <f t="shared" si="7"/>
        <v>0</v>
      </c>
    </row>
    <row r="228" spans="1:5" s="5" customFormat="1" thickBot="1" x14ac:dyDescent="0.25">
      <c r="A228" s="45" t="s">
        <v>89</v>
      </c>
      <c r="B228" s="12" t="s">
        <v>90</v>
      </c>
      <c r="C228" s="69">
        <f>C229+C232+C235</f>
        <v>52551.8</v>
      </c>
      <c r="D228" s="69">
        <f>D229+D232</f>
        <v>46799.6</v>
      </c>
      <c r="E228" s="46">
        <f t="shared" ref="E228:E305" si="8">D228/C228</f>
        <v>0.8905422839940782</v>
      </c>
    </row>
    <row r="229" spans="1:5" x14ac:dyDescent="0.25">
      <c r="A229" s="42" t="s">
        <v>91</v>
      </c>
      <c r="B229" s="43" t="s">
        <v>92</v>
      </c>
      <c r="C229" s="73">
        <f>C230</f>
        <v>17580</v>
      </c>
      <c r="D229" s="70">
        <f>D230</f>
        <v>8611.4</v>
      </c>
      <c r="E229" s="44">
        <f t="shared" si="8"/>
        <v>0.48984072810011375</v>
      </c>
    </row>
    <row r="230" spans="1:5" ht="45" x14ac:dyDescent="0.25">
      <c r="A230" s="25" t="s">
        <v>93</v>
      </c>
      <c r="B230" s="26" t="s">
        <v>94</v>
      </c>
      <c r="C230" s="74">
        <f>C231</f>
        <v>17580</v>
      </c>
      <c r="D230" s="71">
        <f>D231</f>
        <v>8611.4</v>
      </c>
      <c r="E230" s="37">
        <f t="shared" si="8"/>
        <v>0.48984072810011375</v>
      </c>
    </row>
    <row r="231" spans="1:5" x14ac:dyDescent="0.25">
      <c r="A231" s="25" t="s">
        <v>95</v>
      </c>
      <c r="B231" s="26" t="s">
        <v>96</v>
      </c>
      <c r="C231" s="74">
        <v>17580</v>
      </c>
      <c r="D231" s="71">
        <v>8611.4</v>
      </c>
      <c r="E231" s="37">
        <f t="shared" si="8"/>
        <v>0.48984072810011375</v>
      </c>
    </row>
    <row r="232" spans="1:5" s="23" customFormat="1" ht="47.25" customHeight="1" x14ac:dyDescent="0.25">
      <c r="A232" s="25" t="s">
        <v>334</v>
      </c>
      <c r="B232" s="26" t="s">
        <v>331</v>
      </c>
      <c r="C232" s="74">
        <f>C233</f>
        <v>27963.4</v>
      </c>
      <c r="D232" s="71">
        <f>D233</f>
        <v>38188.199999999997</v>
      </c>
      <c r="E232" s="37">
        <f t="shared" si="8"/>
        <v>1.3656493845526652</v>
      </c>
    </row>
    <row r="233" spans="1:5" s="23" customFormat="1" ht="60" x14ac:dyDescent="0.25">
      <c r="A233" s="25" t="s">
        <v>335</v>
      </c>
      <c r="B233" s="26" t="s">
        <v>332</v>
      </c>
      <c r="C233" s="74">
        <f>C234</f>
        <v>27963.4</v>
      </c>
      <c r="D233" s="71">
        <f>D234</f>
        <v>38188.199999999997</v>
      </c>
      <c r="E233" s="37">
        <f t="shared" si="8"/>
        <v>1.3656493845526652</v>
      </c>
    </row>
    <row r="234" spans="1:5" s="23" customFormat="1" ht="60" x14ac:dyDescent="0.25">
      <c r="A234" s="25" t="s">
        <v>336</v>
      </c>
      <c r="B234" s="26" t="s">
        <v>333</v>
      </c>
      <c r="C234" s="74">
        <v>27963.4</v>
      </c>
      <c r="D234" s="71">
        <v>38188.199999999997</v>
      </c>
      <c r="E234" s="37">
        <f t="shared" si="8"/>
        <v>1.3656493845526652</v>
      </c>
    </row>
    <row r="235" spans="1:5" s="82" customFormat="1" ht="30" x14ac:dyDescent="0.25">
      <c r="A235" s="25" t="s">
        <v>680</v>
      </c>
      <c r="B235" s="26" t="s">
        <v>677</v>
      </c>
      <c r="C235" s="74">
        <f>C236</f>
        <v>7008.4</v>
      </c>
      <c r="D235" s="71">
        <f>D236</f>
        <v>0</v>
      </c>
      <c r="E235" s="37">
        <f t="shared" si="8"/>
        <v>0</v>
      </c>
    </row>
    <row r="236" spans="1:5" s="82" customFormat="1" ht="90" x14ac:dyDescent="0.25">
      <c r="A236" s="25" t="s">
        <v>681</v>
      </c>
      <c r="B236" s="26" t="s">
        <v>678</v>
      </c>
      <c r="C236" s="74">
        <f>C237</f>
        <v>7008.4</v>
      </c>
      <c r="D236" s="71">
        <f>D237</f>
        <v>0</v>
      </c>
      <c r="E236" s="37">
        <f t="shared" si="8"/>
        <v>0</v>
      </c>
    </row>
    <row r="237" spans="1:5" s="82" customFormat="1" ht="30.75" thickBot="1" x14ac:dyDescent="0.3">
      <c r="A237" s="47" t="s">
        <v>682</v>
      </c>
      <c r="B237" s="48" t="s">
        <v>679</v>
      </c>
      <c r="C237" s="75">
        <v>7008.4</v>
      </c>
      <c r="D237" s="72">
        <v>0</v>
      </c>
      <c r="E237" s="49">
        <f t="shared" si="8"/>
        <v>0</v>
      </c>
    </row>
    <row r="238" spans="1:5" s="5" customFormat="1" ht="29.25" thickBot="1" x14ac:dyDescent="0.25">
      <c r="A238" s="45" t="s">
        <v>97</v>
      </c>
      <c r="B238" s="12" t="s">
        <v>98</v>
      </c>
      <c r="C238" s="69">
        <f>C239+C243+C250</f>
        <v>754433.9</v>
      </c>
      <c r="D238" s="69">
        <f>D239+D243+D250</f>
        <v>641853.30000000005</v>
      </c>
      <c r="E238" s="46">
        <f t="shared" si="8"/>
        <v>0.85077473321387076</v>
      </c>
    </row>
    <row r="239" spans="1:5" s="6" customFormat="1" x14ac:dyDescent="0.25">
      <c r="A239" s="63" t="s">
        <v>225</v>
      </c>
      <c r="B239" s="64" t="s">
        <v>226</v>
      </c>
      <c r="C239" s="80">
        <f>C240</f>
        <v>744935.4</v>
      </c>
      <c r="D239" s="73">
        <f>D240</f>
        <v>617831.5</v>
      </c>
      <c r="E239" s="44">
        <f t="shared" si="8"/>
        <v>0.82937594320259178</v>
      </c>
    </row>
    <row r="240" spans="1:5" s="6" customFormat="1" x14ac:dyDescent="0.25">
      <c r="A240" s="60" t="s">
        <v>227</v>
      </c>
      <c r="B240" s="59" t="s">
        <v>228</v>
      </c>
      <c r="C240" s="79">
        <f>C241+C242</f>
        <v>744935.4</v>
      </c>
      <c r="D240" s="71">
        <f>D241</f>
        <v>617831.5</v>
      </c>
      <c r="E240" s="37">
        <f t="shared" si="8"/>
        <v>0.82937594320259178</v>
      </c>
    </row>
    <row r="241" spans="1:5" s="6" customFormat="1" ht="45" x14ac:dyDescent="0.25">
      <c r="A241" s="60" t="s">
        <v>229</v>
      </c>
      <c r="B241" s="59" t="s">
        <v>230</v>
      </c>
      <c r="C241" s="79">
        <v>50313.3</v>
      </c>
      <c r="D241" s="71">
        <v>617831.5</v>
      </c>
      <c r="E241" s="37" t="s">
        <v>791</v>
      </c>
    </row>
    <row r="242" spans="1:5" s="82" customFormat="1" ht="30" x14ac:dyDescent="0.25">
      <c r="A242" s="60" t="s">
        <v>684</v>
      </c>
      <c r="B242" s="59" t="s">
        <v>683</v>
      </c>
      <c r="C242" s="79">
        <v>694622.1</v>
      </c>
      <c r="D242" s="71">
        <v>0</v>
      </c>
      <c r="E242" s="37">
        <f t="shared" si="8"/>
        <v>0</v>
      </c>
    </row>
    <row r="243" spans="1:5" s="20" customFormat="1" ht="30" x14ac:dyDescent="0.25">
      <c r="A243" s="60" t="s">
        <v>318</v>
      </c>
      <c r="B243" s="59" t="s">
        <v>317</v>
      </c>
      <c r="C243" s="79">
        <f>C244+C246</f>
        <v>9498.5</v>
      </c>
      <c r="D243" s="74">
        <f>D244</f>
        <v>23590.400000000001</v>
      </c>
      <c r="E243" s="37" t="s">
        <v>792</v>
      </c>
    </row>
    <row r="244" spans="1:5" s="32" customFormat="1" ht="45" x14ac:dyDescent="0.25">
      <c r="A244" s="60" t="s">
        <v>474</v>
      </c>
      <c r="B244" s="59" t="s">
        <v>472</v>
      </c>
      <c r="C244" s="79">
        <f>C245</f>
        <v>0</v>
      </c>
      <c r="D244" s="71">
        <f>D245</f>
        <v>23590.400000000001</v>
      </c>
      <c r="E244" s="37" t="s">
        <v>784</v>
      </c>
    </row>
    <row r="245" spans="1:5" s="32" customFormat="1" ht="30" x14ac:dyDescent="0.25">
      <c r="A245" s="60" t="s">
        <v>475</v>
      </c>
      <c r="B245" s="59" t="s">
        <v>473</v>
      </c>
      <c r="C245" s="79">
        <v>0</v>
      </c>
      <c r="D245" s="71">
        <v>23590.400000000001</v>
      </c>
      <c r="E245" s="37" t="s">
        <v>784</v>
      </c>
    </row>
    <row r="246" spans="1:5" s="82" customFormat="1" ht="60" x14ac:dyDescent="0.25">
      <c r="A246" s="60" t="s">
        <v>688</v>
      </c>
      <c r="B246" s="59" t="s">
        <v>685</v>
      </c>
      <c r="C246" s="79">
        <f>C248+C249</f>
        <v>9498.5</v>
      </c>
      <c r="D246" s="71">
        <f>D248</f>
        <v>0</v>
      </c>
      <c r="E246" s="37">
        <f t="shared" si="8"/>
        <v>0</v>
      </c>
    </row>
    <row r="247" spans="1:5" s="105" customFormat="1" ht="38.25" customHeight="1" x14ac:dyDescent="0.25">
      <c r="A247" s="60" t="s">
        <v>838</v>
      </c>
      <c r="B247" s="59" t="s">
        <v>837</v>
      </c>
      <c r="C247" s="79">
        <f>C248</f>
        <v>150</v>
      </c>
      <c r="D247" s="71">
        <f>D248</f>
        <v>0</v>
      </c>
      <c r="E247" s="37">
        <f t="shared" si="8"/>
        <v>0</v>
      </c>
    </row>
    <row r="248" spans="1:5" s="82" customFormat="1" ht="45" x14ac:dyDescent="0.25">
      <c r="A248" s="60" t="s">
        <v>689</v>
      </c>
      <c r="B248" s="59" t="s">
        <v>686</v>
      </c>
      <c r="C248" s="79">
        <v>150</v>
      </c>
      <c r="D248" s="71">
        <v>0</v>
      </c>
      <c r="E248" s="37">
        <f t="shared" si="8"/>
        <v>0</v>
      </c>
    </row>
    <row r="249" spans="1:5" s="82" customFormat="1" ht="35.25" customHeight="1" x14ac:dyDescent="0.25">
      <c r="A249" s="60" t="s">
        <v>690</v>
      </c>
      <c r="B249" s="59" t="s">
        <v>687</v>
      </c>
      <c r="C249" s="79">
        <v>9348.5</v>
      </c>
      <c r="D249" s="71">
        <v>0</v>
      </c>
      <c r="E249" s="37">
        <f t="shared" si="8"/>
        <v>0</v>
      </c>
    </row>
    <row r="250" spans="1:5" ht="30" x14ac:dyDescent="0.25">
      <c r="A250" s="25" t="s">
        <v>478</v>
      </c>
      <c r="B250" s="26" t="s">
        <v>99</v>
      </c>
      <c r="C250" s="74">
        <f>C251</f>
        <v>0</v>
      </c>
      <c r="D250" s="71">
        <f>D251</f>
        <v>431.4</v>
      </c>
      <c r="E250" s="37" t="s">
        <v>784</v>
      </c>
    </row>
    <row r="251" spans="1:5" ht="30" x14ac:dyDescent="0.25">
      <c r="A251" s="25" t="s">
        <v>479</v>
      </c>
      <c r="B251" s="26" t="s">
        <v>476</v>
      </c>
      <c r="C251" s="74">
        <f>C252</f>
        <v>0</v>
      </c>
      <c r="D251" s="71">
        <f>D252</f>
        <v>431.4</v>
      </c>
      <c r="E251" s="37" t="s">
        <v>784</v>
      </c>
    </row>
    <row r="252" spans="1:5" s="32" customFormat="1" ht="60.75" thickBot="1" x14ac:dyDescent="0.3">
      <c r="A252" s="47" t="s">
        <v>480</v>
      </c>
      <c r="B252" s="48" t="s">
        <v>477</v>
      </c>
      <c r="C252" s="75">
        <v>0</v>
      </c>
      <c r="D252" s="72">
        <v>431.4</v>
      </c>
      <c r="E252" s="37" t="s">
        <v>784</v>
      </c>
    </row>
    <row r="253" spans="1:5" s="5" customFormat="1" ht="29.25" thickBot="1" x14ac:dyDescent="0.25">
      <c r="A253" s="45" t="s">
        <v>100</v>
      </c>
      <c r="B253" s="12" t="s">
        <v>101</v>
      </c>
      <c r="C253" s="69">
        <f>C254+C270+C274+C277</f>
        <v>236773.9</v>
      </c>
      <c r="D253" s="69">
        <f>D254+D270+D277</f>
        <v>308510.5</v>
      </c>
      <c r="E253" s="46">
        <f t="shared" si="8"/>
        <v>1.3029751167675154</v>
      </c>
    </row>
    <row r="254" spans="1:5" x14ac:dyDescent="0.25">
      <c r="A254" s="42" t="s">
        <v>102</v>
      </c>
      <c r="B254" s="43" t="s">
        <v>103</v>
      </c>
      <c r="C254" s="73">
        <f>C255+C258+C265</f>
        <v>44250.5</v>
      </c>
      <c r="D254" s="73">
        <f>D255+D258+D260</f>
        <v>53116.299999999996</v>
      </c>
      <c r="E254" s="44">
        <f t="shared" si="8"/>
        <v>1.2003547982508671</v>
      </c>
    </row>
    <row r="255" spans="1:5" ht="30" x14ac:dyDescent="0.25">
      <c r="A255" s="25" t="s">
        <v>104</v>
      </c>
      <c r="B255" s="26" t="s">
        <v>105</v>
      </c>
      <c r="C255" s="74">
        <f>C256+C257</f>
        <v>27368.400000000001</v>
      </c>
      <c r="D255" s="74">
        <f>D256+D257</f>
        <v>29424.199999999997</v>
      </c>
      <c r="E255" s="37">
        <f t="shared" si="8"/>
        <v>1.0751158270121746</v>
      </c>
    </row>
    <row r="256" spans="1:5" ht="30" x14ac:dyDescent="0.25">
      <c r="A256" s="25" t="s">
        <v>106</v>
      </c>
      <c r="B256" s="26" t="s">
        <v>107</v>
      </c>
      <c r="C256" s="74">
        <v>12559.9</v>
      </c>
      <c r="D256" s="74">
        <v>13276.4</v>
      </c>
      <c r="E256" s="37">
        <f t="shared" si="8"/>
        <v>1.0570466325368832</v>
      </c>
    </row>
    <row r="257" spans="1:5" s="6" customFormat="1" x14ac:dyDescent="0.25">
      <c r="A257" s="61" t="s">
        <v>231</v>
      </c>
      <c r="B257" s="59" t="s">
        <v>232</v>
      </c>
      <c r="C257" s="79">
        <v>14808.5</v>
      </c>
      <c r="D257" s="74">
        <v>16147.8</v>
      </c>
      <c r="E257" s="37">
        <f t="shared" si="8"/>
        <v>1.0904413006043825</v>
      </c>
    </row>
    <row r="258" spans="1:5" ht="30" x14ac:dyDescent="0.25">
      <c r="A258" s="25" t="s">
        <v>108</v>
      </c>
      <c r="B258" s="26" t="s">
        <v>109</v>
      </c>
      <c r="C258" s="74">
        <f>C259</f>
        <v>500.2</v>
      </c>
      <c r="D258" s="74">
        <f>D259</f>
        <v>1000.3</v>
      </c>
      <c r="E258" s="37" t="s">
        <v>793</v>
      </c>
    </row>
    <row r="259" spans="1:5" ht="30" x14ac:dyDescent="0.25">
      <c r="A259" s="25" t="s">
        <v>110</v>
      </c>
      <c r="B259" s="26" t="s">
        <v>111</v>
      </c>
      <c r="C259" s="74">
        <v>500.2</v>
      </c>
      <c r="D259" s="74">
        <v>1000.3</v>
      </c>
      <c r="E259" s="37" t="s">
        <v>793</v>
      </c>
    </row>
    <row r="260" spans="1:5" s="32" customFormat="1" ht="30" x14ac:dyDescent="0.25">
      <c r="A260" s="25" t="s">
        <v>32</v>
      </c>
      <c r="B260" s="26" t="s">
        <v>481</v>
      </c>
      <c r="C260" s="74">
        <f>C262+C263+C264</f>
        <v>0</v>
      </c>
      <c r="D260" s="74">
        <f>D262+D263+D264</f>
        <v>22691.8</v>
      </c>
      <c r="E260" s="37" t="s">
        <v>784</v>
      </c>
    </row>
    <row r="261" spans="1:5" s="97" customFormat="1" x14ac:dyDescent="0.25">
      <c r="A261" s="25" t="s">
        <v>809</v>
      </c>
      <c r="B261" s="26" t="s">
        <v>812</v>
      </c>
      <c r="C261" s="74">
        <f>C262+C263+C264</f>
        <v>0</v>
      </c>
      <c r="D261" s="74">
        <f>D262+D263+D264</f>
        <v>22691.8</v>
      </c>
      <c r="E261" s="37" t="s">
        <v>784</v>
      </c>
    </row>
    <row r="262" spans="1:5" s="32" customFormat="1" ht="30" x14ac:dyDescent="0.25">
      <c r="A262" s="25" t="s">
        <v>33</v>
      </c>
      <c r="B262" s="26" t="s">
        <v>482</v>
      </c>
      <c r="C262" s="74">
        <v>0</v>
      </c>
      <c r="D262" s="74">
        <v>1466.7</v>
      </c>
      <c r="E262" s="37" t="s">
        <v>784</v>
      </c>
    </row>
    <row r="263" spans="1:5" s="32" customFormat="1" ht="45" x14ac:dyDescent="0.25">
      <c r="A263" s="25" t="s">
        <v>34</v>
      </c>
      <c r="B263" s="26" t="s">
        <v>483</v>
      </c>
      <c r="C263" s="74">
        <v>0</v>
      </c>
      <c r="D263" s="74">
        <v>7289.7</v>
      </c>
      <c r="E263" s="37" t="s">
        <v>784</v>
      </c>
    </row>
    <row r="264" spans="1:5" s="32" customFormat="1" ht="30" x14ac:dyDescent="0.25">
      <c r="A264" s="25" t="s">
        <v>35</v>
      </c>
      <c r="B264" s="26" t="s">
        <v>484</v>
      </c>
      <c r="C264" s="74">
        <v>0</v>
      </c>
      <c r="D264" s="74">
        <v>13935.4</v>
      </c>
      <c r="E264" s="37" t="s">
        <v>784</v>
      </c>
    </row>
    <row r="265" spans="1:5" s="82" customFormat="1" ht="30" x14ac:dyDescent="0.25">
      <c r="A265" s="25" t="s">
        <v>32</v>
      </c>
      <c r="B265" s="26" t="s">
        <v>691</v>
      </c>
      <c r="C265" s="74">
        <f>C267+C268+C269</f>
        <v>16381.900000000001</v>
      </c>
      <c r="D265" s="74">
        <f>D267</f>
        <v>0</v>
      </c>
      <c r="E265" s="37">
        <f t="shared" si="8"/>
        <v>0</v>
      </c>
    </row>
    <row r="266" spans="1:5" s="105" customFormat="1" x14ac:dyDescent="0.25">
      <c r="A266" s="25" t="s">
        <v>809</v>
      </c>
      <c r="B266" s="26" t="s">
        <v>839</v>
      </c>
      <c r="C266" s="74">
        <f>C267+C268+C269</f>
        <v>16381.900000000001</v>
      </c>
      <c r="D266" s="74">
        <f>D267+D268+D269</f>
        <v>0</v>
      </c>
      <c r="E266" s="37">
        <f t="shared" si="8"/>
        <v>0</v>
      </c>
    </row>
    <row r="267" spans="1:5" s="82" customFormat="1" ht="30" x14ac:dyDescent="0.25">
      <c r="A267" s="25" t="s">
        <v>33</v>
      </c>
      <c r="B267" s="26" t="s">
        <v>692</v>
      </c>
      <c r="C267" s="74">
        <v>1087.5</v>
      </c>
      <c r="D267" s="74">
        <v>0</v>
      </c>
      <c r="E267" s="37">
        <f t="shared" si="8"/>
        <v>0</v>
      </c>
    </row>
    <row r="268" spans="1:5" s="82" customFormat="1" ht="45" x14ac:dyDescent="0.25">
      <c r="A268" s="25" t="s">
        <v>34</v>
      </c>
      <c r="B268" s="26" t="s">
        <v>693</v>
      </c>
      <c r="C268" s="74">
        <v>5565.7</v>
      </c>
      <c r="D268" s="74">
        <v>0</v>
      </c>
      <c r="E268" s="37">
        <f t="shared" si="8"/>
        <v>0</v>
      </c>
    </row>
    <row r="269" spans="1:5" s="82" customFormat="1" ht="30" x14ac:dyDescent="0.25">
      <c r="A269" s="25" t="s">
        <v>35</v>
      </c>
      <c r="B269" s="26" t="s">
        <v>694</v>
      </c>
      <c r="C269" s="74">
        <v>9728.7000000000007</v>
      </c>
      <c r="D269" s="74">
        <v>0</v>
      </c>
      <c r="E269" s="37">
        <f t="shared" si="8"/>
        <v>0</v>
      </c>
    </row>
    <row r="270" spans="1:5" s="18" customFormat="1" ht="30" x14ac:dyDescent="0.25">
      <c r="A270" s="58" t="s">
        <v>288</v>
      </c>
      <c r="B270" s="26" t="s">
        <v>287</v>
      </c>
      <c r="C270" s="74">
        <f>C271</f>
        <v>28.8</v>
      </c>
      <c r="D270" s="74">
        <f>D271</f>
        <v>355.5</v>
      </c>
      <c r="E270" s="37" t="s">
        <v>791</v>
      </c>
    </row>
    <row r="271" spans="1:5" s="18" customFormat="1" ht="30" x14ac:dyDescent="0.25">
      <c r="A271" s="58" t="s">
        <v>289</v>
      </c>
      <c r="B271" s="26" t="s">
        <v>290</v>
      </c>
      <c r="C271" s="74">
        <f>C272+C273</f>
        <v>28.8</v>
      </c>
      <c r="D271" s="71">
        <f>D272</f>
        <v>355.5</v>
      </c>
      <c r="E271" s="37" t="s">
        <v>791</v>
      </c>
    </row>
    <row r="272" spans="1:5" s="32" customFormat="1" x14ac:dyDescent="0.25">
      <c r="A272" s="58" t="s">
        <v>112</v>
      </c>
      <c r="B272" s="26" t="s">
        <v>485</v>
      </c>
      <c r="C272" s="74">
        <v>0</v>
      </c>
      <c r="D272" s="71">
        <v>355.5</v>
      </c>
      <c r="E272" s="37" t="s">
        <v>784</v>
      </c>
    </row>
    <row r="273" spans="1:5" s="82" customFormat="1" ht="90" x14ac:dyDescent="0.25">
      <c r="A273" s="58" t="s">
        <v>291</v>
      </c>
      <c r="B273" s="26" t="s">
        <v>695</v>
      </c>
      <c r="C273" s="74">
        <v>28.8</v>
      </c>
      <c r="D273" s="71">
        <v>0</v>
      </c>
      <c r="E273" s="37">
        <f t="shared" si="8"/>
        <v>0</v>
      </c>
    </row>
    <row r="274" spans="1:5" s="82" customFormat="1" x14ac:dyDescent="0.25">
      <c r="A274" s="58" t="s">
        <v>699</v>
      </c>
      <c r="B274" s="26" t="s">
        <v>696</v>
      </c>
      <c r="C274" s="74">
        <f>C275</f>
        <v>319.8</v>
      </c>
      <c r="D274" s="71">
        <f>D275</f>
        <v>0</v>
      </c>
      <c r="E274" s="37">
        <f t="shared" si="8"/>
        <v>0</v>
      </c>
    </row>
    <row r="275" spans="1:5" s="82" customFormat="1" x14ac:dyDescent="0.25">
      <c r="A275" s="58" t="s">
        <v>700</v>
      </c>
      <c r="B275" s="26" t="s">
        <v>697</v>
      </c>
      <c r="C275" s="74">
        <f>C276</f>
        <v>319.8</v>
      </c>
      <c r="D275" s="71">
        <f>D276</f>
        <v>0</v>
      </c>
      <c r="E275" s="37">
        <f t="shared" si="8"/>
        <v>0</v>
      </c>
    </row>
    <row r="276" spans="1:5" s="82" customFormat="1" x14ac:dyDescent="0.25">
      <c r="A276" s="58" t="s">
        <v>112</v>
      </c>
      <c r="B276" s="26" t="s">
        <v>698</v>
      </c>
      <c r="C276" s="74">
        <v>319.8</v>
      </c>
      <c r="D276" s="71">
        <v>0</v>
      </c>
      <c r="E276" s="37">
        <f t="shared" si="8"/>
        <v>0</v>
      </c>
    </row>
    <row r="277" spans="1:5" x14ac:dyDescent="0.25">
      <c r="A277" s="25" t="s">
        <v>84</v>
      </c>
      <c r="B277" s="26" t="s">
        <v>113</v>
      </c>
      <c r="C277" s="74">
        <f>C278+C297</f>
        <v>192174.8</v>
      </c>
      <c r="D277" s="74">
        <f>D278+D297</f>
        <v>255038.69999999998</v>
      </c>
      <c r="E277" s="37">
        <f t="shared" si="8"/>
        <v>1.327118331852043</v>
      </c>
    </row>
    <row r="278" spans="1:5" ht="30" x14ac:dyDescent="0.25">
      <c r="A278" s="25" t="s">
        <v>32</v>
      </c>
      <c r="B278" s="26" t="s">
        <v>114</v>
      </c>
      <c r="C278" s="74">
        <f>C279+C281+C282+C283+C285+C286+C287+C288+C289+C290+C291+C293+C294+C295+C296</f>
        <v>192174.8</v>
      </c>
      <c r="D278" s="71">
        <f>D279+D281+D282+D283+D285+D286+D287+D288+D289+D290+D291+D294+D295+D296</f>
        <v>254688.19999999998</v>
      </c>
      <c r="E278" s="37">
        <f t="shared" si="8"/>
        <v>1.3252944714915795</v>
      </c>
    </row>
    <row r="279" spans="1:5" x14ac:dyDescent="0.25">
      <c r="A279" s="25" t="s">
        <v>115</v>
      </c>
      <c r="B279" s="26" t="s">
        <v>116</v>
      </c>
      <c r="C279" s="74">
        <v>2503</v>
      </c>
      <c r="D279" s="71">
        <v>3316.9</v>
      </c>
      <c r="E279" s="37">
        <f t="shared" si="8"/>
        <v>1.3251697962445066</v>
      </c>
    </row>
    <row r="280" spans="1:5" s="105" customFormat="1" x14ac:dyDescent="0.25">
      <c r="A280" s="25" t="s">
        <v>841</v>
      </c>
      <c r="B280" s="26" t="s">
        <v>840</v>
      </c>
      <c r="C280" s="74">
        <f>C281+C282+C283</f>
        <v>53279</v>
      </c>
      <c r="D280" s="71">
        <f>D281+D282+D283</f>
        <v>80239.8</v>
      </c>
      <c r="E280" s="37">
        <f t="shared" si="8"/>
        <v>1.5060305185908145</v>
      </c>
    </row>
    <row r="281" spans="1:5" ht="30" x14ac:dyDescent="0.25">
      <c r="A281" s="25" t="s">
        <v>117</v>
      </c>
      <c r="B281" s="26" t="s">
        <v>118</v>
      </c>
      <c r="C281" s="74">
        <v>6010.2</v>
      </c>
      <c r="D281" s="71">
        <v>8372.7999999999993</v>
      </c>
      <c r="E281" s="37">
        <f t="shared" si="8"/>
        <v>1.3930983993877075</v>
      </c>
    </row>
    <row r="282" spans="1:5" ht="45" x14ac:dyDescent="0.25">
      <c r="A282" s="25" t="s">
        <v>119</v>
      </c>
      <c r="B282" s="26" t="s">
        <v>120</v>
      </c>
      <c r="C282" s="74">
        <v>14291.4</v>
      </c>
      <c r="D282" s="71">
        <v>21441.4</v>
      </c>
      <c r="E282" s="37">
        <f t="shared" si="8"/>
        <v>1.5003008802496607</v>
      </c>
    </row>
    <row r="283" spans="1:5" ht="30" x14ac:dyDescent="0.25">
      <c r="A283" s="25" t="s">
        <v>121</v>
      </c>
      <c r="B283" s="26" t="s">
        <v>122</v>
      </c>
      <c r="C283" s="74">
        <v>32977.4</v>
      </c>
      <c r="D283" s="71">
        <v>50425.599999999999</v>
      </c>
      <c r="E283" s="37">
        <f t="shared" si="8"/>
        <v>1.5290956837106624</v>
      </c>
    </row>
    <row r="284" spans="1:5" s="97" customFormat="1" x14ac:dyDescent="0.25">
      <c r="A284" s="25" t="s">
        <v>814</v>
      </c>
      <c r="B284" s="26" t="s">
        <v>813</v>
      </c>
      <c r="C284" s="74">
        <f>C285+C286+C287</f>
        <v>19545.5</v>
      </c>
      <c r="D284" s="71">
        <f>D285+D286+D287</f>
        <v>26729.3</v>
      </c>
      <c r="E284" s="37">
        <f t="shared" si="8"/>
        <v>1.3675424010641835</v>
      </c>
    </row>
    <row r="285" spans="1:5" ht="30" x14ac:dyDescent="0.25">
      <c r="A285" s="25" t="s">
        <v>123</v>
      </c>
      <c r="B285" s="26" t="s">
        <v>124</v>
      </c>
      <c r="C285" s="74">
        <v>2247.1</v>
      </c>
      <c r="D285" s="71">
        <v>2492.5</v>
      </c>
      <c r="E285" s="37">
        <f t="shared" si="8"/>
        <v>1.1092074229006275</v>
      </c>
    </row>
    <row r="286" spans="1:5" ht="45" x14ac:dyDescent="0.25">
      <c r="A286" s="25" t="s">
        <v>125</v>
      </c>
      <c r="B286" s="26" t="s">
        <v>126</v>
      </c>
      <c r="C286" s="74">
        <v>10772</v>
      </c>
      <c r="D286" s="71">
        <v>15308.5</v>
      </c>
      <c r="E286" s="37">
        <f t="shared" si="8"/>
        <v>1.4211381359079094</v>
      </c>
    </row>
    <row r="287" spans="1:5" ht="30" x14ac:dyDescent="0.25">
      <c r="A287" s="25" t="s">
        <v>127</v>
      </c>
      <c r="B287" s="26" t="s">
        <v>128</v>
      </c>
      <c r="C287" s="74">
        <v>6526.4</v>
      </c>
      <c r="D287" s="71">
        <v>8928.2999999999993</v>
      </c>
      <c r="E287" s="37">
        <f t="shared" si="8"/>
        <v>1.3680283157636675</v>
      </c>
    </row>
    <row r="288" spans="1:5" s="18" customFormat="1" ht="30" x14ac:dyDescent="0.25">
      <c r="A288" s="25" t="s">
        <v>292</v>
      </c>
      <c r="B288" s="26" t="s">
        <v>293</v>
      </c>
      <c r="C288" s="74">
        <v>184.4</v>
      </c>
      <c r="D288" s="71">
        <v>282</v>
      </c>
      <c r="E288" s="37">
        <f t="shared" si="8"/>
        <v>1.5292841648590021</v>
      </c>
    </row>
    <row r="289" spans="1:5" s="20" customFormat="1" x14ac:dyDescent="0.25">
      <c r="A289" s="25" t="s">
        <v>320</v>
      </c>
      <c r="B289" s="26" t="s">
        <v>319</v>
      </c>
      <c r="C289" s="74">
        <v>121.2</v>
      </c>
      <c r="D289" s="71">
        <v>144.19999999999999</v>
      </c>
      <c r="E289" s="37">
        <f t="shared" si="8"/>
        <v>1.1897689768976896</v>
      </c>
    </row>
    <row r="290" spans="1:5" s="32" customFormat="1" ht="30" x14ac:dyDescent="0.25">
      <c r="A290" s="25" t="s">
        <v>487</v>
      </c>
      <c r="B290" s="26" t="s">
        <v>486</v>
      </c>
      <c r="C290" s="74">
        <v>0</v>
      </c>
      <c r="D290" s="71">
        <v>12150.9</v>
      </c>
      <c r="E290" s="37" t="s">
        <v>784</v>
      </c>
    </row>
    <row r="291" spans="1:5" ht="30" x14ac:dyDescent="0.25">
      <c r="A291" s="25" t="s">
        <v>129</v>
      </c>
      <c r="B291" s="26" t="s">
        <v>130</v>
      </c>
      <c r="C291" s="74">
        <v>20028</v>
      </c>
      <c r="D291" s="71">
        <v>23220.5</v>
      </c>
      <c r="E291" s="37">
        <f t="shared" si="8"/>
        <v>1.1594018374276014</v>
      </c>
    </row>
    <row r="292" spans="1:5" s="97" customFormat="1" ht="30" x14ac:dyDescent="0.25">
      <c r="A292" s="25" t="s">
        <v>816</v>
      </c>
      <c r="B292" s="26" t="s">
        <v>815</v>
      </c>
      <c r="C292" s="74">
        <f>C293+C294+C295+C296</f>
        <v>96513.700000000012</v>
      </c>
      <c r="D292" s="71">
        <f>D293+D294+D295+D296</f>
        <v>108604.59999999999</v>
      </c>
      <c r="E292" s="37">
        <f t="shared" si="8"/>
        <v>1.1252765151475903</v>
      </c>
    </row>
    <row r="293" spans="1:5" s="82" customFormat="1" ht="45" x14ac:dyDescent="0.25">
      <c r="A293" s="25" t="s">
        <v>702</v>
      </c>
      <c r="B293" s="26" t="s">
        <v>701</v>
      </c>
      <c r="C293" s="74">
        <v>10716.3</v>
      </c>
      <c r="D293" s="71">
        <v>0</v>
      </c>
      <c r="E293" s="37">
        <f t="shared" si="8"/>
        <v>0</v>
      </c>
    </row>
    <row r="294" spans="1:5" ht="52.5" customHeight="1" x14ac:dyDescent="0.25">
      <c r="A294" s="25" t="s">
        <v>131</v>
      </c>
      <c r="B294" s="26" t="s">
        <v>132</v>
      </c>
      <c r="C294" s="74">
        <v>49493.3</v>
      </c>
      <c r="D294" s="71">
        <v>65197.9</v>
      </c>
      <c r="E294" s="37">
        <f t="shared" si="8"/>
        <v>1.3173075951694471</v>
      </c>
    </row>
    <row r="295" spans="1:5" ht="53.25" customHeight="1" x14ac:dyDescent="0.25">
      <c r="A295" s="25" t="s">
        <v>133</v>
      </c>
      <c r="B295" s="26" t="s">
        <v>134</v>
      </c>
      <c r="C295" s="74">
        <v>12013.3</v>
      </c>
      <c r="D295" s="71">
        <v>12892</v>
      </c>
      <c r="E295" s="37">
        <f t="shared" si="8"/>
        <v>1.0731439321418761</v>
      </c>
    </row>
    <row r="296" spans="1:5" ht="45" x14ac:dyDescent="0.25">
      <c r="A296" s="25" t="s">
        <v>135</v>
      </c>
      <c r="B296" s="26" t="s">
        <v>136</v>
      </c>
      <c r="C296" s="74">
        <v>24290.799999999999</v>
      </c>
      <c r="D296" s="71">
        <v>30514.7</v>
      </c>
      <c r="E296" s="37">
        <f t="shared" si="8"/>
        <v>1.2562245788528992</v>
      </c>
    </row>
    <row r="297" spans="1:5" s="32" customFormat="1" ht="30" x14ac:dyDescent="0.25">
      <c r="A297" s="25" t="s">
        <v>490</v>
      </c>
      <c r="B297" s="26" t="s">
        <v>488</v>
      </c>
      <c r="C297" s="74">
        <f>C298</f>
        <v>0</v>
      </c>
      <c r="D297" s="71">
        <f>D298</f>
        <v>350.5</v>
      </c>
      <c r="E297" s="37" t="s">
        <v>784</v>
      </c>
    </row>
    <row r="298" spans="1:5" s="32" customFormat="1" ht="90.75" thickBot="1" x14ac:dyDescent="0.3">
      <c r="A298" s="47" t="s">
        <v>291</v>
      </c>
      <c r="B298" s="48" t="s">
        <v>489</v>
      </c>
      <c r="C298" s="75">
        <v>0</v>
      </c>
      <c r="D298" s="72">
        <v>350.5</v>
      </c>
      <c r="E298" s="37" t="s">
        <v>784</v>
      </c>
    </row>
    <row r="299" spans="1:5" s="5" customFormat="1" ht="43.5" thickBot="1" x14ac:dyDescent="0.25">
      <c r="A299" s="45" t="s">
        <v>137</v>
      </c>
      <c r="B299" s="12" t="s">
        <v>138</v>
      </c>
      <c r="C299" s="69">
        <f>C300+C305+C312+C317+C322</f>
        <v>16527.400000000001</v>
      </c>
      <c r="D299" s="69">
        <f>D300+D305+D312+D322</f>
        <v>15528.5</v>
      </c>
      <c r="E299" s="46">
        <f t="shared" si="8"/>
        <v>0.93956097147766726</v>
      </c>
    </row>
    <row r="300" spans="1:5" ht="45" x14ac:dyDescent="0.25">
      <c r="A300" s="42" t="s">
        <v>139</v>
      </c>
      <c r="B300" s="43" t="s">
        <v>140</v>
      </c>
      <c r="C300" s="73">
        <f>C301+C303</f>
        <v>8950.7000000000007</v>
      </c>
      <c r="D300" s="73">
        <f>D301+D303</f>
        <v>8396.2999999999993</v>
      </c>
      <c r="E300" s="44">
        <f t="shared" si="8"/>
        <v>0.93806071033550431</v>
      </c>
    </row>
    <row r="301" spans="1:5" ht="30" x14ac:dyDescent="0.25">
      <c r="A301" s="25" t="s">
        <v>141</v>
      </c>
      <c r="B301" s="26" t="s">
        <v>142</v>
      </c>
      <c r="C301" s="74">
        <f>C302</f>
        <v>8052.7</v>
      </c>
      <c r="D301" s="74">
        <f>D302</f>
        <v>7837.2</v>
      </c>
      <c r="E301" s="37">
        <f t="shared" si="8"/>
        <v>0.97323878947433784</v>
      </c>
    </row>
    <row r="302" spans="1:5" ht="105" x14ac:dyDescent="0.25">
      <c r="A302" s="25" t="s">
        <v>143</v>
      </c>
      <c r="B302" s="26" t="s">
        <v>144</v>
      </c>
      <c r="C302" s="74">
        <v>8052.7</v>
      </c>
      <c r="D302" s="74">
        <v>7837.2</v>
      </c>
      <c r="E302" s="37">
        <f t="shared" si="8"/>
        <v>0.97323878947433784</v>
      </c>
    </row>
    <row r="303" spans="1:5" ht="30" x14ac:dyDescent="0.25">
      <c r="A303" s="25" t="s">
        <v>145</v>
      </c>
      <c r="B303" s="26" t="s">
        <v>146</v>
      </c>
      <c r="C303" s="74">
        <f>C304</f>
        <v>898</v>
      </c>
      <c r="D303" s="74">
        <f>D304</f>
        <v>559.1</v>
      </c>
      <c r="E303" s="37">
        <f t="shared" si="8"/>
        <v>0.62260579064587973</v>
      </c>
    </row>
    <row r="304" spans="1:5" ht="51" customHeight="1" x14ac:dyDescent="0.25">
      <c r="A304" s="25" t="s">
        <v>147</v>
      </c>
      <c r="B304" s="26" t="s">
        <v>148</v>
      </c>
      <c r="C304" s="74">
        <v>898</v>
      </c>
      <c r="D304" s="74">
        <v>559.1</v>
      </c>
      <c r="E304" s="37">
        <f t="shared" si="8"/>
        <v>0.62260579064587973</v>
      </c>
    </row>
    <row r="305" spans="1:5" s="23" customFormat="1" ht="25.5" customHeight="1" x14ac:dyDescent="0.25">
      <c r="A305" s="25" t="s">
        <v>338</v>
      </c>
      <c r="B305" s="26" t="s">
        <v>337</v>
      </c>
      <c r="C305" s="74">
        <f>C306+C308</f>
        <v>1715</v>
      </c>
      <c r="D305" s="74">
        <f>D306</f>
        <v>1502.4</v>
      </c>
      <c r="E305" s="37">
        <f t="shared" si="8"/>
        <v>0.87603498542274061</v>
      </c>
    </row>
    <row r="306" spans="1:5" s="32" customFormat="1" ht="18.75" customHeight="1" x14ac:dyDescent="0.25">
      <c r="A306" s="25" t="s">
        <v>493</v>
      </c>
      <c r="B306" s="26" t="s">
        <v>491</v>
      </c>
      <c r="C306" s="74">
        <f>C307</f>
        <v>0</v>
      </c>
      <c r="D306" s="74">
        <f>D307</f>
        <v>1502.4</v>
      </c>
      <c r="E306" s="37" t="s">
        <v>784</v>
      </c>
    </row>
    <row r="307" spans="1:5" s="32" customFormat="1" ht="65.25" customHeight="1" x14ac:dyDescent="0.25">
      <c r="A307" s="25" t="s">
        <v>494</v>
      </c>
      <c r="B307" s="26" t="s">
        <v>492</v>
      </c>
      <c r="C307" s="74">
        <v>0</v>
      </c>
      <c r="D307" s="74">
        <v>1502.4</v>
      </c>
      <c r="E307" s="37" t="s">
        <v>784</v>
      </c>
    </row>
    <row r="308" spans="1:5" s="82" customFormat="1" ht="39.75" customHeight="1" x14ac:dyDescent="0.25">
      <c r="A308" s="25" t="s">
        <v>706</v>
      </c>
      <c r="B308" s="26" t="s">
        <v>703</v>
      </c>
      <c r="C308" s="74">
        <f>C310+C311</f>
        <v>1715</v>
      </c>
      <c r="D308" s="74">
        <f>D310</f>
        <v>0</v>
      </c>
      <c r="E308" s="37">
        <f t="shared" ref="E308:E321" si="9">D308/C308</f>
        <v>0</v>
      </c>
    </row>
    <row r="309" spans="1:5" s="105" customFormat="1" ht="35.25" customHeight="1" x14ac:dyDescent="0.25">
      <c r="A309" s="25" t="s">
        <v>843</v>
      </c>
      <c r="B309" s="26" t="s">
        <v>842</v>
      </c>
      <c r="C309" s="74">
        <f>C310+C311</f>
        <v>1715</v>
      </c>
      <c r="D309" s="74">
        <f>D310+D311</f>
        <v>0</v>
      </c>
      <c r="E309" s="37">
        <f t="shared" si="9"/>
        <v>0</v>
      </c>
    </row>
    <row r="310" spans="1:5" s="82" customFormat="1" ht="48.75" customHeight="1" x14ac:dyDescent="0.25">
      <c r="A310" s="25" t="s">
        <v>707</v>
      </c>
      <c r="B310" s="26" t="s">
        <v>704</v>
      </c>
      <c r="C310" s="74">
        <v>885</v>
      </c>
      <c r="D310" s="74">
        <v>0</v>
      </c>
      <c r="E310" s="37">
        <f t="shared" si="9"/>
        <v>0</v>
      </c>
    </row>
    <row r="311" spans="1:5" s="82" customFormat="1" ht="48.75" customHeight="1" x14ac:dyDescent="0.25">
      <c r="A311" s="25" t="s">
        <v>708</v>
      </c>
      <c r="B311" s="26" t="s">
        <v>705</v>
      </c>
      <c r="C311" s="74">
        <v>830</v>
      </c>
      <c r="D311" s="74">
        <v>0</v>
      </c>
      <c r="E311" s="37">
        <f t="shared" si="9"/>
        <v>0</v>
      </c>
    </row>
    <row r="312" spans="1:5" s="17" customFormat="1" x14ac:dyDescent="0.25">
      <c r="A312" s="51" t="s">
        <v>261</v>
      </c>
      <c r="B312" s="26" t="s">
        <v>260</v>
      </c>
      <c r="C312" s="74">
        <f>C313+C315</f>
        <v>1518.4</v>
      </c>
      <c r="D312" s="74">
        <f>D313+D315</f>
        <v>1562.5</v>
      </c>
      <c r="E312" s="37">
        <f t="shared" si="9"/>
        <v>1.0290437302423603</v>
      </c>
    </row>
    <row r="313" spans="1:5" s="17" customFormat="1" ht="60" x14ac:dyDescent="0.25">
      <c r="A313" s="62" t="s">
        <v>264</v>
      </c>
      <c r="B313" s="26" t="s">
        <v>262</v>
      </c>
      <c r="C313" s="74">
        <f>C314</f>
        <v>1518.4</v>
      </c>
      <c r="D313" s="74">
        <f>D314</f>
        <v>628.20000000000005</v>
      </c>
      <c r="E313" s="37">
        <f t="shared" si="9"/>
        <v>0.41372497365648053</v>
      </c>
    </row>
    <row r="314" spans="1:5" s="17" customFormat="1" ht="30" x14ac:dyDescent="0.25">
      <c r="A314" s="62" t="s">
        <v>265</v>
      </c>
      <c r="B314" s="26" t="s">
        <v>263</v>
      </c>
      <c r="C314" s="74">
        <v>1518.4</v>
      </c>
      <c r="D314" s="74">
        <v>628.20000000000005</v>
      </c>
      <c r="E314" s="37">
        <f t="shared" si="9"/>
        <v>0.41372497365648053</v>
      </c>
    </row>
    <row r="315" spans="1:5" s="33" customFormat="1" ht="75" x14ac:dyDescent="0.25">
      <c r="A315" s="62" t="s">
        <v>497</v>
      </c>
      <c r="B315" s="26" t="s">
        <v>495</v>
      </c>
      <c r="C315" s="74">
        <f>C316</f>
        <v>0</v>
      </c>
      <c r="D315" s="74">
        <f>D316</f>
        <v>934.3</v>
      </c>
      <c r="E315" s="37" t="s">
        <v>784</v>
      </c>
    </row>
    <row r="316" spans="1:5" s="33" customFormat="1" ht="30" x14ac:dyDescent="0.25">
      <c r="A316" s="62" t="s">
        <v>498</v>
      </c>
      <c r="B316" s="26" t="s">
        <v>496</v>
      </c>
      <c r="C316" s="74">
        <v>0</v>
      </c>
      <c r="D316" s="74">
        <v>934.3</v>
      </c>
      <c r="E316" s="37" t="s">
        <v>784</v>
      </c>
    </row>
    <row r="317" spans="1:5" s="82" customFormat="1" x14ac:dyDescent="0.25">
      <c r="A317" s="62" t="s">
        <v>84</v>
      </c>
      <c r="B317" s="26" t="s">
        <v>709</v>
      </c>
      <c r="C317" s="74">
        <f>C318+C320</f>
        <v>4343.3</v>
      </c>
      <c r="D317" s="74">
        <f>D318</f>
        <v>0</v>
      </c>
      <c r="E317" s="37">
        <f t="shared" si="9"/>
        <v>0</v>
      </c>
    </row>
    <row r="318" spans="1:5" s="82" customFormat="1" ht="30" x14ac:dyDescent="0.25">
      <c r="A318" s="62" t="s">
        <v>712</v>
      </c>
      <c r="B318" s="26" t="s">
        <v>710</v>
      </c>
      <c r="C318" s="74">
        <f>C319</f>
        <v>3870</v>
      </c>
      <c r="D318" s="74">
        <f>D319</f>
        <v>0</v>
      </c>
      <c r="E318" s="37">
        <f t="shared" si="9"/>
        <v>0</v>
      </c>
    </row>
    <row r="319" spans="1:5" s="82" customFormat="1" ht="30" x14ac:dyDescent="0.25">
      <c r="A319" s="62" t="s">
        <v>713</v>
      </c>
      <c r="B319" s="26" t="s">
        <v>711</v>
      </c>
      <c r="C319" s="74">
        <v>3870</v>
      </c>
      <c r="D319" s="74">
        <v>0</v>
      </c>
      <c r="E319" s="37">
        <f t="shared" si="9"/>
        <v>0</v>
      </c>
    </row>
    <row r="320" spans="1:5" s="82" customFormat="1" ht="30.75" customHeight="1" x14ac:dyDescent="0.25">
      <c r="A320" s="62" t="s">
        <v>552</v>
      </c>
      <c r="B320" s="26" t="s">
        <v>714</v>
      </c>
      <c r="C320" s="74">
        <f>C321</f>
        <v>473.3</v>
      </c>
      <c r="D320" s="74">
        <f>D321</f>
        <v>0</v>
      </c>
      <c r="E320" s="37">
        <f t="shared" si="9"/>
        <v>0</v>
      </c>
    </row>
    <row r="321" spans="1:5" s="82" customFormat="1" ht="30" x14ac:dyDescent="0.25">
      <c r="A321" s="62" t="s">
        <v>716</v>
      </c>
      <c r="B321" s="26" t="s">
        <v>715</v>
      </c>
      <c r="C321" s="74">
        <v>473.3</v>
      </c>
      <c r="D321" s="74">
        <v>0</v>
      </c>
      <c r="E321" s="37">
        <f t="shared" si="9"/>
        <v>0</v>
      </c>
    </row>
    <row r="322" spans="1:5" s="33" customFormat="1" x14ac:dyDescent="0.25">
      <c r="A322" s="25" t="s">
        <v>84</v>
      </c>
      <c r="B322" s="26" t="s">
        <v>499</v>
      </c>
      <c r="C322" s="74">
        <f>C323</f>
        <v>0</v>
      </c>
      <c r="D322" s="74">
        <f>D323</f>
        <v>4067.3</v>
      </c>
      <c r="E322" s="37" t="s">
        <v>784</v>
      </c>
    </row>
    <row r="323" spans="1:5" s="33" customFormat="1" x14ac:dyDescent="0.25">
      <c r="A323" s="25" t="s">
        <v>502</v>
      </c>
      <c r="B323" s="26" t="s">
        <v>500</v>
      </c>
      <c r="C323" s="74">
        <f>C324</f>
        <v>0</v>
      </c>
      <c r="D323" s="71">
        <f>D324</f>
        <v>4067.3</v>
      </c>
      <c r="E323" s="37" t="s">
        <v>784</v>
      </c>
    </row>
    <row r="324" spans="1:5" s="33" customFormat="1" ht="30.75" thickBot="1" x14ac:dyDescent="0.3">
      <c r="A324" s="25" t="s">
        <v>503</v>
      </c>
      <c r="B324" s="26" t="s">
        <v>501</v>
      </c>
      <c r="C324" s="74">
        <v>0</v>
      </c>
      <c r="D324" s="71">
        <v>4067.3</v>
      </c>
      <c r="E324" s="37" t="s">
        <v>784</v>
      </c>
    </row>
    <row r="325" spans="1:5" s="5" customFormat="1" ht="29.25" thickBot="1" x14ac:dyDescent="0.25">
      <c r="A325" s="45" t="s">
        <v>149</v>
      </c>
      <c r="B325" s="12" t="s">
        <v>150</v>
      </c>
      <c r="C325" s="69">
        <f>C326+C330+C339</f>
        <v>67162</v>
      </c>
      <c r="D325" s="69">
        <f>D326+D330+D339</f>
        <v>57400.6</v>
      </c>
      <c r="E325" s="46">
        <f t="shared" ref="E325:E400" si="10">D325/C325</f>
        <v>0.85465888448825222</v>
      </c>
    </row>
    <row r="326" spans="1:5" x14ac:dyDescent="0.25">
      <c r="A326" s="42" t="s">
        <v>151</v>
      </c>
      <c r="B326" s="43" t="s">
        <v>152</v>
      </c>
      <c r="C326" s="73">
        <f>C327</f>
        <v>113.7</v>
      </c>
      <c r="D326" s="73">
        <f>D327</f>
        <v>112.1</v>
      </c>
      <c r="E326" s="44">
        <f t="shared" si="10"/>
        <v>0.9859278803869832</v>
      </c>
    </row>
    <row r="327" spans="1:5" ht="60" x14ac:dyDescent="0.25">
      <c r="A327" s="25" t="s">
        <v>153</v>
      </c>
      <c r="B327" s="26" t="s">
        <v>154</v>
      </c>
      <c r="C327" s="74">
        <f>C328</f>
        <v>113.7</v>
      </c>
      <c r="D327" s="74">
        <f>D328</f>
        <v>112.1</v>
      </c>
      <c r="E327" s="37">
        <f t="shared" si="10"/>
        <v>0.9859278803869832</v>
      </c>
    </row>
    <row r="328" spans="1:5" s="97" customFormat="1" ht="45" x14ac:dyDescent="0.25">
      <c r="A328" s="25" t="s">
        <v>818</v>
      </c>
      <c r="B328" s="26" t="s">
        <v>817</v>
      </c>
      <c r="C328" s="74">
        <f>C329</f>
        <v>113.7</v>
      </c>
      <c r="D328" s="74">
        <f>D329</f>
        <v>112.1</v>
      </c>
      <c r="E328" s="37">
        <f t="shared" si="10"/>
        <v>0.9859278803869832</v>
      </c>
    </row>
    <row r="329" spans="1:5" ht="60" x14ac:dyDescent="0.25">
      <c r="A329" s="25" t="s">
        <v>155</v>
      </c>
      <c r="B329" s="26" t="s">
        <v>156</v>
      </c>
      <c r="C329" s="74">
        <v>113.7</v>
      </c>
      <c r="D329" s="74">
        <v>112.1</v>
      </c>
      <c r="E329" s="37">
        <f t="shared" si="10"/>
        <v>0.9859278803869832</v>
      </c>
    </row>
    <row r="330" spans="1:5" x14ac:dyDescent="0.25">
      <c r="A330" s="25" t="s">
        <v>157</v>
      </c>
      <c r="B330" s="26" t="s">
        <v>158</v>
      </c>
      <c r="C330" s="74">
        <f>C331+C335</f>
        <v>17110.599999999999</v>
      </c>
      <c r="D330" s="74">
        <f>D331</f>
        <v>35102.9</v>
      </c>
      <c r="E330" s="37" t="s">
        <v>788</v>
      </c>
    </row>
    <row r="331" spans="1:5" s="33" customFormat="1" ht="30" x14ac:dyDescent="0.25">
      <c r="A331" s="25" t="s">
        <v>159</v>
      </c>
      <c r="B331" s="26" t="s">
        <v>504</v>
      </c>
      <c r="C331" s="74">
        <f>C332+C333+C334</f>
        <v>0</v>
      </c>
      <c r="D331" s="74">
        <f>D332+D333+D334</f>
        <v>35102.9</v>
      </c>
      <c r="E331" s="37" t="s">
        <v>784</v>
      </c>
    </row>
    <row r="332" spans="1:5" s="33" customFormat="1" ht="30" x14ac:dyDescent="0.25">
      <c r="A332" s="25" t="s">
        <v>160</v>
      </c>
      <c r="B332" s="26" t="s">
        <v>505</v>
      </c>
      <c r="C332" s="74">
        <v>0</v>
      </c>
      <c r="D332" s="74">
        <v>630.6</v>
      </c>
      <c r="E332" s="37" t="s">
        <v>784</v>
      </c>
    </row>
    <row r="333" spans="1:5" s="33" customFormat="1" x14ac:dyDescent="0.25">
      <c r="A333" s="25" t="s">
        <v>266</v>
      </c>
      <c r="B333" s="26" t="s">
        <v>506</v>
      </c>
      <c r="C333" s="74">
        <v>0</v>
      </c>
      <c r="D333" s="74">
        <v>7273</v>
      </c>
      <c r="E333" s="37" t="s">
        <v>784</v>
      </c>
    </row>
    <row r="334" spans="1:5" s="33" customFormat="1" ht="30" x14ac:dyDescent="0.25">
      <c r="A334" s="25" t="s">
        <v>267</v>
      </c>
      <c r="B334" s="26" t="s">
        <v>507</v>
      </c>
      <c r="C334" s="74">
        <v>0</v>
      </c>
      <c r="D334" s="74">
        <v>27199.3</v>
      </c>
      <c r="E334" s="37" t="s">
        <v>784</v>
      </c>
    </row>
    <row r="335" spans="1:5" s="82" customFormat="1" ht="30" x14ac:dyDescent="0.25">
      <c r="A335" s="25" t="s">
        <v>159</v>
      </c>
      <c r="B335" s="26" t="s">
        <v>717</v>
      </c>
      <c r="C335" s="74">
        <f>C336+C337+C338</f>
        <v>17110.599999999999</v>
      </c>
      <c r="D335" s="74">
        <f>D336</f>
        <v>0</v>
      </c>
      <c r="E335" s="37">
        <f t="shared" si="10"/>
        <v>0</v>
      </c>
    </row>
    <row r="336" spans="1:5" s="82" customFormat="1" ht="30" x14ac:dyDescent="0.25">
      <c r="A336" s="25" t="s">
        <v>160</v>
      </c>
      <c r="B336" s="26" t="s">
        <v>718</v>
      </c>
      <c r="C336" s="74">
        <v>726.2</v>
      </c>
      <c r="D336" s="74">
        <v>0</v>
      </c>
      <c r="E336" s="37">
        <f t="shared" si="10"/>
        <v>0</v>
      </c>
    </row>
    <row r="337" spans="1:5" s="82" customFormat="1" x14ac:dyDescent="0.25">
      <c r="A337" s="25" t="s">
        <v>266</v>
      </c>
      <c r="B337" s="26" t="s">
        <v>719</v>
      </c>
      <c r="C337" s="74">
        <v>3627</v>
      </c>
      <c r="D337" s="74">
        <v>0</v>
      </c>
      <c r="E337" s="37">
        <f t="shared" si="10"/>
        <v>0</v>
      </c>
    </row>
    <row r="338" spans="1:5" s="82" customFormat="1" ht="30" x14ac:dyDescent="0.25">
      <c r="A338" s="25" t="s">
        <v>267</v>
      </c>
      <c r="B338" s="26" t="s">
        <v>720</v>
      </c>
      <c r="C338" s="74">
        <v>12757.4</v>
      </c>
      <c r="D338" s="74">
        <v>0</v>
      </c>
      <c r="E338" s="37">
        <f t="shared" si="10"/>
        <v>0</v>
      </c>
    </row>
    <row r="339" spans="1:5" x14ac:dyDescent="0.25">
      <c r="A339" s="25" t="s">
        <v>84</v>
      </c>
      <c r="B339" s="26" t="s">
        <v>161</v>
      </c>
      <c r="C339" s="74">
        <f>C340</f>
        <v>49937.7</v>
      </c>
      <c r="D339" s="74">
        <f>D340</f>
        <v>22185.599999999999</v>
      </c>
      <c r="E339" s="37">
        <f t="shared" si="10"/>
        <v>0.4442655548813822</v>
      </c>
    </row>
    <row r="340" spans="1:5" ht="30" x14ac:dyDescent="0.25">
      <c r="A340" s="25" t="s">
        <v>32</v>
      </c>
      <c r="B340" s="26" t="s">
        <v>162</v>
      </c>
      <c r="C340" s="74">
        <f>C341</f>
        <v>49937.7</v>
      </c>
      <c r="D340" s="71">
        <f>D341</f>
        <v>22185.599999999999</v>
      </c>
      <c r="E340" s="37">
        <f t="shared" si="10"/>
        <v>0.4442655548813822</v>
      </c>
    </row>
    <row r="341" spans="1:5" ht="30.75" thickBot="1" x14ac:dyDescent="0.3">
      <c r="A341" s="47" t="s">
        <v>163</v>
      </c>
      <c r="B341" s="48" t="s">
        <v>164</v>
      </c>
      <c r="C341" s="75">
        <v>49937.7</v>
      </c>
      <c r="D341" s="72">
        <v>22185.599999999999</v>
      </c>
      <c r="E341" s="37">
        <f t="shared" si="10"/>
        <v>0.4442655548813822</v>
      </c>
    </row>
    <row r="342" spans="1:5" s="5" customFormat="1" ht="29.25" thickBot="1" x14ac:dyDescent="0.25">
      <c r="A342" s="45" t="s">
        <v>165</v>
      </c>
      <c r="B342" s="12" t="s">
        <v>166</v>
      </c>
      <c r="C342" s="69">
        <f>C343+C353+C365+C368</f>
        <v>60121.700000000004</v>
      </c>
      <c r="D342" s="69">
        <f>D343+D353+D365+D368</f>
        <v>48358.7</v>
      </c>
      <c r="E342" s="46">
        <f t="shared" si="10"/>
        <v>0.80434684980630944</v>
      </c>
    </row>
    <row r="343" spans="1:5" ht="60" x14ac:dyDescent="0.25">
      <c r="A343" s="42" t="s">
        <v>167</v>
      </c>
      <c r="B343" s="43" t="s">
        <v>168</v>
      </c>
      <c r="C343" s="73">
        <f>C344+C346+C351</f>
        <v>40852.600000000006</v>
      </c>
      <c r="D343" s="73">
        <f>D344</f>
        <v>2015</v>
      </c>
      <c r="E343" s="44">
        <f t="shared" si="10"/>
        <v>4.9323666057974273E-2</v>
      </c>
    </row>
    <row r="344" spans="1:5" s="33" customFormat="1" ht="30" x14ac:dyDescent="0.25">
      <c r="A344" s="25" t="s">
        <v>169</v>
      </c>
      <c r="B344" s="26" t="s">
        <v>508</v>
      </c>
      <c r="C344" s="74">
        <f>C345</f>
        <v>0</v>
      </c>
      <c r="D344" s="74">
        <f>D345</f>
        <v>2015</v>
      </c>
      <c r="E344" s="37" t="s">
        <v>784</v>
      </c>
    </row>
    <row r="345" spans="1:5" s="33" customFormat="1" ht="45" x14ac:dyDescent="0.25">
      <c r="A345" s="25" t="s">
        <v>339</v>
      </c>
      <c r="B345" s="26" t="s">
        <v>509</v>
      </c>
      <c r="C345" s="74">
        <v>0</v>
      </c>
      <c r="D345" s="74">
        <v>2015</v>
      </c>
      <c r="E345" s="37" t="s">
        <v>784</v>
      </c>
    </row>
    <row r="346" spans="1:5" s="82" customFormat="1" ht="30" x14ac:dyDescent="0.25">
      <c r="A346" s="25" t="s">
        <v>169</v>
      </c>
      <c r="B346" s="26" t="s">
        <v>721</v>
      </c>
      <c r="C346" s="74">
        <f>C347+C348+C349+C350</f>
        <v>40560.300000000003</v>
      </c>
      <c r="D346" s="74">
        <f>D347</f>
        <v>0</v>
      </c>
      <c r="E346" s="44">
        <f t="shared" si="10"/>
        <v>0</v>
      </c>
    </row>
    <row r="347" spans="1:5" s="82" customFormat="1" ht="45" x14ac:dyDescent="0.25">
      <c r="A347" s="25" t="s">
        <v>170</v>
      </c>
      <c r="B347" s="26" t="s">
        <v>722</v>
      </c>
      <c r="C347" s="74">
        <v>38369.300000000003</v>
      </c>
      <c r="D347" s="74">
        <v>0</v>
      </c>
      <c r="E347" s="44">
        <f t="shared" si="10"/>
        <v>0</v>
      </c>
    </row>
    <row r="348" spans="1:5" s="82" customFormat="1" ht="75" x14ac:dyDescent="0.25">
      <c r="A348" s="25" t="s">
        <v>726</v>
      </c>
      <c r="B348" s="26" t="s">
        <v>723</v>
      </c>
      <c r="C348" s="74">
        <v>58</v>
      </c>
      <c r="D348" s="74">
        <v>0</v>
      </c>
      <c r="E348" s="44">
        <f t="shared" si="10"/>
        <v>0</v>
      </c>
    </row>
    <row r="349" spans="1:5" s="82" customFormat="1" ht="45" x14ac:dyDescent="0.25">
      <c r="A349" s="25" t="s">
        <v>727</v>
      </c>
      <c r="B349" s="26" t="s">
        <v>724</v>
      </c>
      <c r="C349" s="74">
        <v>189</v>
      </c>
      <c r="D349" s="74">
        <v>0</v>
      </c>
      <c r="E349" s="44">
        <f t="shared" si="10"/>
        <v>0</v>
      </c>
    </row>
    <row r="350" spans="1:5" s="82" customFormat="1" ht="45" x14ac:dyDescent="0.25">
      <c r="A350" s="25" t="s">
        <v>339</v>
      </c>
      <c r="B350" s="26" t="s">
        <v>725</v>
      </c>
      <c r="C350" s="74">
        <v>1944</v>
      </c>
      <c r="D350" s="74">
        <v>0</v>
      </c>
      <c r="E350" s="44">
        <f t="shared" si="10"/>
        <v>0</v>
      </c>
    </row>
    <row r="351" spans="1:5" s="82" customFormat="1" ht="60" x14ac:dyDescent="0.25">
      <c r="A351" s="25" t="s">
        <v>730</v>
      </c>
      <c r="B351" s="26" t="s">
        <v>728</v>
      </c>
      <c r="C351" s="74">
        <f>C352</f>
        <v>292.3</v>
      </c>
      <c r="D351" s="74">
        <f>D352</f>
        <v>0</v>
      </c>
      <c r="E351" s="44">
        <f t="shared" si="10"/>
        <v>0</v>
      </c>
    </row>
    <row r="352" spans="1:5" s="82" customFormat="1" ht="90" x14ac:dyDescent="0.25">
      <c r="A352" s="25" t="s">
        <v>731</v>
      </c>
      <c r="B352" s="26" t="s">
        <v>729</v>
      </c>
      <c r="C352" s="74">
        <v>292.3</v>
      </c>
      <c r="D352" s="74">
        <v>0</v>
      </c>
      <c r="E352" s="44">
        <f t="shared" si="10"/>
        <v>0</v>
      </c>
    </row>
    <row r="353" spans="1:5" ht="45" x14ac:dyDescent="0.25">
      <c r="A353" s="25" t="s">
        <v>171</v>
      </c>
      <c r="B353" s="26" t="s">
        <v>172</v>
      </c>
      <c r="C353" s="74">
        <f>C354+C356+C358+C360</f>
        <v>19269.099999999999</v>
      </c>
      <c r="D353" s="74">
        <f>D354+D356+D358</f>
        <v>2230.6</v>
      </c>
      <c r="E353" s="44">
        <f t="shared" si="10"/>
        <v>0.11576046623869304</v>
      </c>
    </row>
    <row r="354" spans="1:5" s="17" customFormat="1" x14ac:dyDescent="0.25">
      <c r="A354" s="58" t="s">
        <v>270</v>
      </c>
      <c r="B354" s="26" t="s">
        <v>268</v>
      </c>
      <c r="C354" s="74">
        <f>C355</f>
        <v>1220.8</v>
      </c>
      <c r="D354" s="74">
        <f>D355</f>
        <v>1844.3</v>
      </c>
      <c r="E354" s="44">
        <f t="shared" si="10"/>
        <v>1.5107306684141546</v>
      </c>
    </row>
    <row r="355" spans="1:5" s="17" customFormat="1" x14ac:dyDescent="0.25">
      <c r="A355" s="53" t="s">
        <v>271</v>
      </c>
      <c r="B355" s="26" t="s">
        <v>269</v>
      </c>
      <c r="C355" s="74">
        <v>1220.8</v>
      </c>
      <c r="D355" s="74">
        <v>1844.3</v>
      </c>
      <c r="E355" s="44">
        <f t="shared" si="10"/>
        <v>1.5107306684141546</v>
      </c>
    </row>
    <row r="356" spans="1:5" s="19" customFormat="1" x14ac:dyDescent="0.25">
      <c r="A356" s="25" t="s">
        <v>294</v>
      </c>
      <c r="B356" s="26" t="s">
        <v>295</v>
      </c>
      <c r="C356" s="74">
        <f>C357</f>
        <v>110</v>
      </c>
      <c r="D356" s="74">
        <f>D357</f>
        <v>92.2</v>
      </c>
      <c r="E356" s="44">
        <f t="shared" si="10"/>
        <v>0.83818181818181825</v>
      </c>
    </row>
    <row r="357" spans="1:5" s="19" customFormat="1" x14ac:dyDescent="0.25">
      <c r="A357" s="25" t="s">
        <v>297</v>
      </c>
      <c r="B357" s="26" t="s">
        <v>296</v>
      </c>
      <c r="C357" s="74">
        <v>110</v>
      </c>
      <c r="D357" s="74">
        <v>92.2</v>
      </c>
      <c r="E357" s="44">
        <f t="shared" si="10"/>
        <v>0.83818181818181825</v>
      </c>
    </row>
    <row r="358" spans="1:5" x14ac:dyDescent="0.25">
      <c r="A358" s="25" t="s">
        <v>173</v>
      </c>
      <c r="B358" s="26" t="s">
        <v>174</v>
      </c>
      <c r="C358" s="74">
        <f>C359</f>
        <v>263.7</v>
      </c>
      <c r="D358" s="74">
        <f>D359</f>
        <v>294.10000000000002</v>
      </c>
      <c r="E358" s="44">
        <f t="shared" si="10"/>
        <v>1.1152825180128936</v>
      </c>
    </row>
    <row r="359" spans="1:5" x14ac:dyDescent="0.25">
      <c r="A359" s="25" t="s">
        <v>175</v>
      </c>
      <c r="B359" s="26" t="s">
        <v>176</v>
      </c>
      <c r="C359" s="74">
        <v>263.7</v>
      </c>
      <c r="D359" s="74">
        <v>294.10000000000002</v>
      </c>
      <c r="E359" s="44">
        <f t="shared" si="10"/>
        <v>1.1152825180128936</v>
      </c>
    </row>
    <row r="360" spans="1:5" s="82" customFormat="1" x14ac:dyDescent="0.25">
      <c r="A360" s="25" t="s">
        <v>737</v>
      </c>
      <c r="B360" s="26" t="s">
        <v>732</v>
      </c>
      <c r="C360" s="74">
        <f>C361+C362+C363+C364</f>
        <v>17674.599999999999</v>
      </c>
      <c r="D360" s="74">
        <f>D361</f>
        <v>0</v>
      </c>
      <c r="E360" s="44">
        <f t="shared" si="10"/>
        <v>0</v>
      </c>
    </row>
    <row r="361" spans="1:5" s="82" customFormat="1" ht="75" x14ac:dyDescent="0.25">
      <c r="A361" s="25" t="s">
        <v>738</v>
      </c>
      <c r="B361" s="26" t="s">
        <v>733</v>
      </c>
      <c r="C361" s="74">
        <v>14465.5</v>
      </c>
      <c r="D361" s="74">
        <v>0</v>
      </c>
      <c r="E361" s="44">
        <f t="shared" si="10"/>
        <v>0</v>
      </c>
    </row>
    <row r="362" spans="1:5" s="82" customFormat="1" ht="37.5" customHeight="1" x14ac:dyDescent="0.25">
      <c r="A362" s="25" t="s">
        <v>739</v>
      </c>
      <c r="B362" s="26" t="s">
        <v>734</v>
      </c>
      <c r="C362" s="74">
        <v>2531.1</v>
      </c>
      <c r="D362" s="74">
        <v>0</v>
      </c>
      <c r="E362" s="44">
        <f t="shared" si="10"/>
        <v>0</v>
      </c>
    </row>
    <row r="363" spans="1:5" s="82" customFormat="1" ht="90" x14ac:dyDescent="0.25">
      <c r="A363" s="25" t="s">
        <v>740</v>
      </c>
      <c r="B363" s="26" t="s">
        <v>735</v>
      </c>
      <c r="C363" s="74">
        <v>468</v>
      </c>
      <c r="D363" s="74">
        <v>0</v>
      </c>
      <c r="E363" s="44">
        <f t="shared" si="10"/>
        <v>0</v>
      </c>
    </row>
    <row r="364" spans="1:5" s="82" customFormat="1" ht="30" x14ac:dyDescent="0.25">
      <c r="A364" s="25" t="s">
        <v>741</v>
      </c>
      <c r="B364" s="26" t="s">
        <v>736</v>
      </c>
      <c r="C364" s="74">
        <v>210</v>
      </c>
      <c r="D364" s="74">
        <v>0</v>
      </c>
      <c r="E364" s="44">
        <f t="shared" si="10"/>
        <v>0</v>
      </c>
    </row>
    <row r="365" spans="1:5" s="33" customFormat="1" ht="13.5" customHeight="1" x14ac:dyDescent="0.25">
      <c r="A365" s="65" t="s">
        <v>84</v>
      </c>
      <c r="B365" s="26" t="s">
        <v>510</v>
      </c>
      <c r="C365" s="74">
        <f>C366</f>
        <v>0</v>
      </c>
      <c r="D365" s="74">
        <f>D366</f>
        <v>42011.1</v>
      </c>
      <c r="E365" s="37" t="s">
        <v>784</v>
      </c>
    </row>
    <row r="366" spans="1:5" s="33" customFormat="1" ht="32.25" customHeight="1" x14ac:dyDescent="0.25">
      <c r="A366" s="65" t="s">
        <v>32</v>
      </c>
      <c r="B366" s="26" t="s">
        <v>511</v>
      </c>
      <c r="C366" s="74">
        <f>C367</f>
        <v>0</v>
      </c>
      <c r="D366" s="74">
        <f>D367</f>
        <v>42011.1</v>
      </c>
      <c r="E366" s="37" t="s">
        <v>784</v>
      </c>
    </row>
    <row r="367" spans="1:5" s="33" customFormat="1" ht="45" customHeight="1" x14ac:dyDescent="0.25">
      <c r="A367" s="65" t="s">
        <v>170</v>
      </c>
      <c r="B367" s="26" t="s">
        <v>512</v>
      </c>
      <c r="C367" s="74">
        <v>0</v>
      </c>
      <c r="D367" s="74">
        <v>42011.1</v>
      </c>
      <c r="E367" s="37" t="s">
        <v>784</v>
      </c>
    </row>
    <row r="368" spans="1:5" s="33" customFormat="1" ht="20.25" customHeight="1" x14ac:dyDescent="0.25">
      <c r="A368" s="65" t="s">
        <v>516</v>
      </c>
      <c r="B368" s="26" t="s">
        <v>513</v>
      </c>
      <c r="C368" s="74">
        <f>C369+C371</f>
        <v>0</v>
      </c>
      <c r="D368" s="74">
        <f>D369+D371</f>
        <v>2102</v>
      </c>
      <c r="E368" s="37" t="s">
        <v>784</v>
      </c>
    </row>
    <row r="369" spans="1:5" s="33" customFormat="1" ht="33.75" customHeight="1" x14ac:dyDescent="0.25">
      <c r="A369" s="65" t="s">
        <v>243</v>
      </c>
      <c r="B369" s="26" t="s">
        <v>514</v>
      </c>
      <c r="C369" s="74">
        <f>C370</f>
        <v>0</v>
      </c>
      <c r="D369" s="74">
        <f>D370</f>
        <v>300</v>
      </c>
      <c r="E369" s="37" t="s">
        <v>784</v>
      </c>
    </row>
    <row r="370" spans="1:5" s="33" customFormat="1" ht="32.25" customHeight="1" x14ac:dyDescent="0.25">
      <c r="A370" s="65" t="s">
        <v>244</v>
      </c>
      <c r="B370" s="26" t="s">
        <v>515</v>
      </c>
      <c r="C370" s="74">
        <v>0</v>
      </c>
      <c r="D370" s="74">
        <v>300</v>
      </c>
      <c r="E370" s="37" t="s">
        <v>784</v>
      </c>
    </row>
    <row r="371" spans="1:5" s="33" customFormat="1" ht="44.25" customHeight="1" x14ac:dyDescent="0.25">
      <c r="A371" s="65" t="s">
        <v>20</v>
      </c>
      <c r="B371" s="26" t="s">
        <v>517</v>
      </c>
      <c r="C371" s="74">
        <f>C372</f>
        <v>0</v>
      </c>
      <c r="D371" s="74">
        <f>D372</f>
        <v>1802</v>
      </c>
      <c r="E371" s="37" t="s">
        <v>784</v>
      </c>
    </row>
    <row r="372" spans="1:5" s="33" customFormat="1" ht="63" customHeight="1" thickBot="1" x14ac:dyDescent="0.3">
      <c r="A372" s="66" t="s">
        <v>519</v>
      </c>
      <c r="B372" s="48" t="s">
        <v>518</v>
      </c>
      <c r="C372" s="75">
        <v>0</v>
      </c>
      <c r="D372" s="75">
        <v>1802</v>
      </c>
      <c r="E372" s="37" t="s">
        <v>784</v>
      </c>
    </row>
    <row r="373" spans="1:5" s="5" customFormat="1" thickBot="1" x14ac:dyDescent="0.25">
      <c r="A373" s="45" t="s">
        <v>177</v>
      </c>
      <c r="B373" s="12" t="s">
        <v>178</v>
      </c>
      <c r="C373" s="69">
        <f>C374+C379</f>
        <v>5003.5999999999995</v>
      </c>
      <c r="D373" s="69">
        <f t="shared" ref="C373:D377" si="11">D374</f>
        <v>199</v>
      </c>
      <c r="E373" s="46">
        <f t="shared" si="10"/>
        <v>3.9771364617475422E-2</v>
      </c>
    </row>
    <row r="374" spans="1:5" x14ac:dyDescent="0.25">
      <c r="A374" s="42" t="s">
        <v>179</v>
      </c>
      <c r="B374" s="43" t="s">
        <v>180</v>
      </c>
      <c r="C374" s="73">
        <f>C375+C377</f>
        <v>126.9</v>
      </c>
      <c r="D374" s="70">
        <f>D377</f>
        <v>199</v>
      </c>
      <c r="E374" s="44">
        <f>D374/C374</f>
        <v>1.5681639085894403</v>
      </c>
    </row>
    <row r="375" spans="1:5" s="82" customFormat="1" ht="60" x14ac:dyDescent="0.25">
      <c r="A375" s="42" t="s">
        <v>744</v>
      </c>
      <c r="B375" s="43" t="s">
        <v>742</v>
      </c>
      <c r="C375" s="73">
        <f>C376</f>
        <v>126.9</v>
      </c>
      <c r="D375" s="70">
        <f>D376</f>
        <v>0</v>
      </c>
      <c r="E375" s="44">
        <f t="shared" si="10"/>
        <v>0</v>
      </c>
    </row>
    <row r="376" spans="1:5" s="82" customFormat="1" ht="125.25" customHeight="1" x14ac:dyDescent="0.25">
      <c r="A376" s="25" t="s">
        <v>745</v>
      </c>
      <c r="B376" s="26" t="s">
        <v>743</v>
      </c>
      <c r="C376" s="74">
        <v>126.9</v>
      </c>
      <c r="D376" s="71">
        <v>0</v>
      </c>
      <c r="E376" s="44">
        <f t="shared" si="10"/>
        <v>0</v>
      </c>
    </row>
    <row r="377" spans="1:5" s="33" customFormat="1" ht="54" customHeight="1" x14ac:dyDescent="0.25">
      <c r="A377" s="25" t="s">
        <v>522</v>
      </c>
      <c r="B377" s="26" t="s">
        <v>520</v>
      </c>
      <c r="C377" s="74">
        <f t="shared" si="11"/>
        <v>0</v>
      </c>
      <c r="D377" s="71">
        <f t="shared" si="11"/>
        <v>199</v>
      </c>
      <c r="E377" s="37" t="s">
        <v>784</v>
      </c>
    </row>
    <row r="378" spans="1:5" s="33" customFormat="1" ht="45" x14ac:dyDescent="0.25">
      <c r="A378" s="25" t="s">
        <v>523</v>
      </c>
      <c r="B378" s="26" t="s">
        <v>521</v>
      </c>
      <c r="C378" s="74">
        <v>0</v>
      </c>
      <c r="D378" s="71">
        <v>199</v>
      </c>
      <c r="E378" s="37" t="s">
        <v>784</v>
      </c>
    </row>
    <row r="379" spans="1:5" s="82" customFormat="1" x14ac:dyDescent="0.25">
      <c r="A379" s="25" t="s">
        <v>84</v>
      </c>
      <c r="B379" s="26" t="s">
        <v>746</v>
      </c>
      <c r="C379" s="74">
        <f>C380</f>
        <v>4876.7</v>
      </c>
      <c r="D379" s="71">
        <f>D380</f>
        <v>0</v>
      </c>
      <c r="E379" s="44">
        <f t="shared" si="10"/>
        <v>0</v>
      </c>
    </row>
    <row r="380" spans="1:5" s="82" customFormat="1" ht="30" x14ac:dyDescent="0.25">
      <c r="A380" s="25" t="s">
        <v>32</v>
      </c>
      <c r="B380" s="26" t="s">
        <v>747</v>
      </c>
      <c r="C380" s="74">
        <f>C382+C383+C384</f>
        <v>4876.7</v>
      </c>
      <c r="D380" s="71">
        <f>D382</f>
        <v>0</v>
      </c>
      <c r="E380" s="44">
        <f t="shared" si="10"/>
        <v>0</v>
      </c>
    </row>
    <row r="381" spans="1:5" s="105" customFormat="1" x14ac:dyDescent="0.25">
      <c r="A381" s="25" t="s">
        <v>809</v>
      </c>
      <c r="B381" s="26" t="s">
        <v>844</v>
      </c>
      <c r="C381" s="74">
        <f>C382+C383+C384</f>
        <v>4876.7</v>
      </c>
      <c r="D381" s="71">
        <f>D382+D383+D384</f>
        <v>0</v>
      </c>
      <c r="E381" s="44">
        <f t="shared" si="10"/>
        <v>0</v>
      </c>
    </row>
    <row r="382" spans="1:5" s="82" customFormat="1" ht="30" x14ac:dyDescent="0.25">
      <c r="A382" s="25" t="s">
        <v>33</v>
      </c>
      <c r="B382" s="26" t="s">
        <v>749</v>
      </c>
      <c r="C382" s="74">
        <v>224.1</v>
      </c>
      <c r="D382" s="71">
        <v>0</v>
      </c>
      <c r="E382" s="44">
        <f t="shared" si="10"/>
        <v>0</v>
      </c>
    </row>
    <row r="383" spans="1:5" s="82" customFormat="1" ht="45" x14ac:dyDescent="0.25">
      <c r="A383" s="25" t="s">
        <v>34</v>
      </c>
      <c r="B383" s="26" t="s">
        <v>748</v>
      </c>
      <c r="C383" s="74">
        <v>1496.2</v>
      </c>
      <c r="D383" s="71">
        <v>0</v>
      </c>
      <c r="E383" s="44">
        <f t="shared" si="10"/>
        <v>0</v>
      </c>
    </row>
    <row r="384" spans="1:5" s="82" customFormat="1" ht="30.75" thickBot="1" x14ac:dyDescent="0.3">
      <c r="A384" s="47" t="s">
        <v>35</v>
      </c>
      <c r="B384" s="48" t="s">
        <v>750</v>
      </c>
      <c r="C384" s="75">
        <v>3156.4</v>
      </c>
      <c r="D384" s="72">
        <v>0</v>
      </c>
      <c r="E384" s="101">
        <f t="shared" si="10"/>
        <v>0</v>
      </c>
    </row>
    <row r="385" spans="1:5" s="5" customFormat="1" ht="29.25" thickBot="1" x14ac:dyDescent="0.25">
      <c r="A385" s="45" t="s">
        <v>181</v>
      </c>
      <c r="B385" s="12" t="s">
        <v>182</v>
      </c>
      <c r="C385" s="69">
        <f>C386+C398+C419+C426</f>
        <v>247741.80000000002</v>
      </c>
      <c r="D385" s="69">
        <f>D386+D398+D419</f>
        <v>826391.2</v>
      </c>
      <c r="E385" s="46" t="s">
        <v>794</v>
      </c>
    </row>
    <row r="386" spans="1:5" s="5" customFormat="1" x14ac:dyDescent="0.25">
      <c r="A386" s="67" t="s">
        <v>275</v>
      </c>
      <c r="B386" s="43" t="s">
        <v>272</v>
      </c>
      <c r="C386" s="73">
        <f>C387+C395</f>
        <v>128543.90000000001</v>
      </c>
      <c r="D386" s="73">
        <f>D387+D395</f>
        <v>626868.69999999995</v>
      </c>
      <c r="E386" s="44" t="s">
        <v>795</v>
      </c>
    </row>
    <row r="387" spans="1:5" s="5" customFormat="1" ht="30" x14ac:dyDescent="0.25">
      <c r="A387" s="58" t="s">
        <v>276</v>
      </c>
      <c r="B387" s="26" t="s">
        <v>273</v>
      </c>
      <c r="C387" s="74">
        <f>C388+C389+C390+C391+C392+C393+C394</f>
        <v>84359.900000000009</v>
      </c>
      <c r="D387" s="74">
        <f>D388+D391+D392+D393</f>
        <v>587960.29999999993</v>
      </c>
      <c r="E387" s="37" t="s">
        <v>796</v>
      </c>
    </row>
    <row r="388" spans="1:5" s="5" customFormat="1" x14ac:dyDescent="0.2">
      <c r="A388" s="25" t="s">
        <v>277</v>
      </c>
      <c r="B388" s="26" t="s">
        <v>274</v>
      </c>
      <c r="C388" s="74">
        <v>0</v>
      </c>
      <c r="D388" s="74">
        <v>119.6</v>
      </c>
      <c r="E388" s="37" t="s">
        <v>784</v>
      </c>
    </row>
    <row r="389" spans="1:5" s="5" customFormat="1" ht="33.75" customHeight="1" x14ac:dyDescent="0.2">
      <c r="A389" s="25" t="s">
        <v>754</v>
      </c>
      <c r="B389" s="26" t="s">
        <v>751</v>
      </c>
      <c r="C389" s="74">
        <v>2300</v>
      </c>
      <c r="D389" s="74">
        <v>0</v>
      </c>
      <c r="E389" s="37">
        <f t="shared" si="10"/>
        <v>0</v>
      </c>
    </row>
    <row r="390" spans="1:5" s="5" customFormat="1" ht="45" x14ac:dyDescent="0.2">
      <c r="A390" s="25" t="s">
        <v>755</v>
      </c>
      <c r="B390" s="26" t="s">
        <v>752</v>
      </c>
      <c r="C390" s="74">
        <v>20</v>
      </c>
      <c r="D390" s="74">
        <v>0</v>
      </c>
      <c r="E390" s="37">
        <f t="shared" si="10"/>
        <v>0</v>
      </c>
    </row>
    <row r="391" spans="1:5" s="5" customFormat="1" ht="27" customHeight="1" x14ac:dyDescent="0.2">
      <c r="A391" s="25" t="s">
        <v>323</v>
      </c>
      <c r="B391" s="26" t="s">
        <v>322</v>
      </c>
      <c r="C391" s="74">
        <v>5295.4</v>
      </c>
      <c r="D391" s="74">
        <v>8523.7000000000007</v>
      </c>
      <c r="E391" s="37">
        <f t="shared" si="10"/>
        <v>1.6096423310798054</v>
      </c>
    </row>
    <row r="392" spans="1:5" s="5" customFormat="1" ht="27" customHeight="1" x14ac:dyDescent="0.2">
      <c r="A392" s="25" t="s">
        <v>347</v>
      </c>
      <c r="B392" s="26" t="s">
        <v>346</v>
      </c>
      <c r="C392" s="74">
        <v>10813.3</v>
      </c>
      <c r="D392" s="74">
        <v>9146.4</v>
      </c>
      <c r="E392" s="37">
        <f t="shared" si="10"/>
        <v>0.84584724367214448</v>
      </c>
    </row>
    <row r="393" spans="1:5" s="5" customFormat="1" x14ac:dyDescent="0.2">
      <c r="A393" s="25" t="s">
        <v>299</v>
      </c>
      <c r="B393" s="26" t="s">
        <v>298</v>
      </c>
      <c r="C393" s="74">
        <v>55005.4</v>
      </c>
      <c r="D393" s="74">
        <v>570170.6</v>
      </c>
      <c r="E393" s="37" t="s">
        <v>797</v>
      </c>
    </row>
    <row r="394" spans="1:5" s="5" customFormat="1" x14ac:dyDescent="0.2">
      <c r="A394" s="25" t="s">
        <v>756</v>
      </c>
      <c r="B394" s="26" t="s">
        <v>753</v>
      </c>
      <c r="C394" s="74">
        <v>10925.8</v>
      </c>
      <c r="D394" s="74">
        <v>0</v>
      </c>
      <c r="E394" s="37">
        <f t="shared" si="10"/>
        <v>0</v>
      </c>
    </row>
    <row r="395" spans="1:5" s="5" customFormat="1" x14ac:dyDescent="0.2">
      <c r="A395" s="25" t="s">
        <v>301</v>
      </c>
      <c r="B395" s="26" t="s">
        <v>300</v>
      </c>
      <c r="C395" s="74">
        <f>C396+C397</f>
        <v>44184</v>
      </c>
      <c r="D395" s="74">
        <f>D396</f>
        <v>38908.400000000001</v>
      </c>
      <c r="E395" s="37">
        <f t="shared" si="10"/>
        <v>0.88059931196813335</v>
      </c>
    </row>
    <row r="396" spans="1:5" s="5" customFormat="1" ht="45" x14ac:dyDescent="0.2">
      <c r="A396" s="25" t="s">
        <v>525</v>
      </c>
      <c r="B396" s="26" t="s">
        <v>524</v>
      </c>
      <c r="C396" s="74">
        <v>0</v>
      </c>
      <c r="D396" s="74">
        <v>38908.400000000001</v>
      </c>
      <c r="E396" s="37" t="s">
        <v>784</v>
      </c>
    </row>
    <row r="397" spans="1:5" s="5" customFormat="1" ht="45" x14ac:dyDescent="0.2">
      <c r="A397" s="25" t="s">
        <v>758</v>
      </c>
      <c r="B397" s="26" t="s">
        <v>757</v>
      </c>
      <c r="C397" s="74">
        <v>44184</v>
      </c>
      <c r="D397" s="74">
        <v>0</v>
      </c>
      <c r="E397" s="37">
        <f t="shared" si="10"/>
        <v>0</v>
      </c>
    </row>
    <row r="398" spans="1:5" x14ac:dyDescent="0.25">
      <c r="A398" s="25" t="s">
        <v>183</v>
      </c>
      <c r="B398" s="26" t="s">
        <v>184</v>
      </c>
      <c r="C398" s="74">
        <f>C399+C413+C415+C417</f>
        <v>105252.5</v>
      </c>
      <c r="D398" s="74">
        <f>D399+D413+D415+D417</f>
        <v>178830</v>
      </c>
      <c r="E398" s="37">
        <f t="shared" si="10"/>
        <v>1.6990570295242393</v>
      </c>
    </row>
    <row r="399" spans="1:5" ht="30" x14ac:dyDescent="0.25">
      <c r="A399" s="25" t="s">
        <v>185</v>
      </c>
      <c r="B399" s="26" t="s">
        <v>186</v>
      </c>
      <c r="C399" s="74">
        <f>C400+C401+C402+C403+C404+C405+C406+C407+C408+C409+C410+C411+C412</f>
        <v>61004.800000000003</v>
      </c>
      <c r="D399" s="74">
        <f>D401+D402+D403+D404+D405+D406+D407+D411+D412</f>
        <v>120956.79999999999</v>
      </c>
      <c r="E399" s="37">
        <f t="shared" si="10"/>
        <v>1.9827423415862355</v>
      </c>
    </row>
    <row r="400" spans="1:5" s="82" customFormat="1" x14ac:dyDescent="0.25">
      <c r="A400" s="25" t="s">
        <v>763</v>
      </c>
      <c r="B400" s="26" t="s">
        <v>759</v>
      </c>
      <c r="C400" s="74">
        <v>21092.799999999999</v>
      </c>
      <c r="D400" s="74">
        <f>D401+D402+D403</f>
        <v>30246.6</v>
      </c>
      <c r="E400" s="37">
        <f t="shared" si="10"/>
        <v>1.4339774709853599</v>
      </c>
    </row>
    <row r="401" spans="1:5" s="33" customFormat="1" ht="30" x14ac:dyDescent="0.25">
      <c r="A401" s="25" t="s">
        <v>527</v>
      </c>
      <c r="B401" s="26" t="s">
        <v>526</v>
      </c>
      <c r="C401" s="74">
        <v>0</v>
      </c>
      <c r="D401" s="71">
        <v>824.8</v>
      </c>
      <c r="E401" s="37" t="s">
        <v>784</v>
      </c>
    </row>
    <row r="402" spans="1:5" s="33" customFormat="1" x14ac:dyDescent="0.25">
      <c r="A402" s="25" t="s">
        <v>529</v>
      </c>
      <c r="B402" s="26" t="s">
        <v>528</v>
      </c>
      <c r="C402" s="74">
        <v>0</v>
      </c>
      <c r="D402" s="71">
        <v>9657.6</v>
      </c>
      <c r="E402" s="37" t="s">
        <v>784</v>
      </c>
    </row>
    <row r="403" spans="1:5" s="33" customFormat="1" ht="30" x14ac:dyDescent="0.25">
      <c r="A403" s="25" t="s">
        <v>531</v>
      </c>
      <c r="B403" s="26" t="s">
        <v>530</v>
      </c>
      <c r="C403" s="74">
        <v>0</v>
      </c>
      <c r="D403" s="71">
        <v>19764.2</v>
      </c>
      <c r="E403" s="37" t="s">
        <v>784</v>
      </c>
    </row>
    <row r="404" spans="1:5" s="33" customFormat="1" x14ac:dyDescent="0.25">
      <c r="A404" s="25" t="s">
        <v>533</v>
      </c>
      <c r="B404" s="26" t="s">
        <v>532</v>
      </c>
      <c r="C404" s="74">
        <v>0</v>
      </c>
      <c r="D404" s="71">
        <v>10019</v>
      </c>
      <c r="E404" s="37" t="s">
        <v>784</v>
      </c>
    </row>
    <row r="405" spans="1:5" s="16" customFormat="1" x14ac:dyDescent="0.25">
      <c r="A405" s="25" t="s">
        <v>235</v>
      </c>
      <c r="B405" s="26" t="s">
        <v>236</v>
      </c>
      <c r="C405" s="74">
        <v>15111.6</v>
      </c>
      <c r="D405" s="71">
        <v>19162.8</v>
      </c>
      <c r="E405" s="37">
        <f t="shared" ref="E405:E432" si="12">D405/C405</f>
        <v>1.2680854442944491</v>
      </c>
    </row>
    <row r="406" spans="1:5" s="16" customFormat="1" ht="33" customHeight="1" x14ac:dyDescent="0.25">
      <c r="A406" s="25" t="s">
        <v>237</v>
      </c>
      <c r="B406" s="26" t="s">
        <v>238</v>
      </c>
      <c r="C406" s="74">
        <v>7060.9</v>
      </c>
      <c r="D406" s="71">
        <v>48643.1</v>
      </c>
      <c r="E406" s="37" t="s">
        <v>798</v>
      </c>
    </row>
    <row r="407" spans="1:5" s="33" customFormat="1" ht="33" customHeight="1" x14ac:dyDescent="0.25">
      <c r="A407" s="25" t="s">
        <v>535</v>
      </c>
      <c r="B407" s="26" t="s">
        <v>534</v>
      </c>
      <c r="C407" s="74">
        <v>0</v>
      </c>
      <c r="D407" s="71">
        <v>1386.2</v>
      </c>
      <c r="E407" s="37" t="s">
        <v>784</v>
      </c>
    </row>
    <row r="408" spans="1:5" s="82" customFormat="1" ht="23.25" customHeight="1" x14ac:dyDescent="0.25">
      <c r="A408" s="25" t="s">
        <v>764</v>
      </c>
      <c r="B408" s="26" t="s">
        <v>760</v>
      </c>
      <c r="C408" s="74">
        <v>159</v>
      </c>
      <c r="D408" s="71">
        <v>0</v>
      </c>
      <c r="E408" s="37">
        <f t="shared" si="12"/>
        <v>0</v>
      </c>
    </row>
    <row r="409" spans="1:5" s="82" customFormat="1" ht="33" customHeight="1" x14ac:dyDescent="0.25">
      <c r="A409" s="25" t="s">
        <v>765</v>
      </c>
      <c r="B409" s="26" t="s">
        <v>761</v>
      </c>
      <c r="C409" s="74">
        <v>50</v>
      </c>
      <c r="D409" s="71">
        <v>0</v>
      </c>
      <c r="E409" s="37">
        <f t="shared" si="12"/>
        <v>0</v>
      </c>
    </row>
    <row r="410" spans="1:5" s="82" customFormat="1" ht="17.25" customHeight="1" x14ac:dyDescent="0.25">
      <c r="A410" s="25" t="s">
        <v>766</v>
      </c>
      <c r="B410" s="26" t="s">
        <v>762</v>
      </c>
      <c r="C410" s="74">
        <v>12365.4</v>
      </c>
      <c r="D410" s="71">
        <v>0</v>
      </c>
      <c r="E410" s="37">
        <f t="shared" si="12"/>
        <v>0</v>
      </c>
    </row>
    <row r="411" spans="1:5" s="21" customFormat="1" ht="20.25" customHeight="1" x14ac:dyDescent="0.25">
      <c r="A411" s="25" t="s">
        <v>325</v>
      </c>
      <c r="B411" s="26" t="s">
        <v>324</v>
      </c>
      <c r="C411" s="74">
        <v>5165.1000000000004</v>
      </c>
      <c r="D411" s="71">
        <v>3921.2</v>
      </c>
      <c r="E411" s="37">
        <f t="shared" si="12"/>
        <v>0.75917213606706546</v>
      </c>
    </row>
    <row r="412" spans="1:5" s="33" customFormat="1" ht="20.25" customHeight="1" x14ac:dyDescent="0.25">
      <c r="A412" s="25" t="s">
        <v>537</v>
      </c>
      <c r="B412" s="26" t="s">
        <v>536</v>
      </c>
      <c r="C412" s="74">
        <v>0</v>
      </c>
      <c r="D412" s="71">
        <v>7577.9</v>
      </c>
      <c r="E412" s="37" t="s">
        <v>784</v>
      </c>
    </row>
    <row r="413" spans="1:5" s="33" customFormat="1" ht="45" customHeight="1" x14ac:dyDescent="0.25">
      <c r="A413" s="25" t="s">
        <v>189</v>
      </c>
      <c r="B413" s="26" t="s">
        <v>538</v>
      </c>
      <c r="C413" s="74">
        <f>C414</f>
        <v>0</v>
      </c>
      <c r="D413" s="74">
        <f>D414</f>
        <v>100</v>
      </c>
      <c r="E413" s="37" t="s">
        <v>784</v>
      </c>
    </row>
    <row r="414" spans="1:5" s="33" customFormat="1" ht="20.25" customHeight="1" x14ac:dyDescent="0.25">
      <c r="A414" s="25" t="s">
        <v>190</v>
      </c>
      <c r="B414" s="26" t="s">
        <v>539</v>
      </c>
      <c r="C414" s="74">
        <v>0</v>
      </c>
      <c r="D414" s="74">
        <v>100</v>
      </c>
      <c r="E414" s="37" t="s">
        <v>784</v>
      </c>
    </row>
    <row r="415" spans="1:5" s="33" customFormat="1" ht="28.5" customHeight="1" x14ac:dyDescent="0.25">
      <c r="A415" s="25" t="s">
        <v>341</v>
      </c>
      <c r="B415" s="26" t="s">
        <v>540</v>
      </c>
      <c r="C415" s="74">
        <f>C416</f>
        <v>0</v>
      </c>
      <c r="D415" s="74">
        <f>D416</f>
        <v>996.5</v>
      </c>
      <c r="E415" s="37" t="s">
        <v>784</v>
      </c>
    </row>
    <row r="416" spans="1:5" s="33" customFormat="1" ht="20.25" customHeight="1" x14ac:dyDescent="0.25">
      <c r="A416" s="25" t="s">
        <v>542</v>
      </c>
      <c r="B416" s="26" t="s">
        <v>541</v>
      </c>
      <c r="C416" s="74">
        <v>0</v>
      </c>
      <c r="D416" s="74">
        <v>996.5</v>
      </c>
      <c r="E416" s="37" t="s">
        <v>784</v>
      </c>
    </row>
    <row r="417" spans="1:5" s="21" customFormat="1" ht="20.25" customHeight="1" x14ac:dyDescent="0.25">
      <c r="A417" s="25" t="s">
        <v>301</v>
      </c>
      <c r="B417" s="26" t="s">
        <v>326</v>
      </c>
      <c r="C417" s="74">
        <f>C418</f>
        <v>44247.7</v>
      </c>
      <c r="D417" s="74">
        <f>D418</f>
        <v>56776.7</v>
      </c>
      <c r="E417" s="37">
        <f t="shared" si="12"/>
        <v>1.2831559606488021</v>
      </c>
    </row>
    <row r="418" spans="1:5" s="21" customFormat="1" ht="17.25" customHeight="1" x14ac:dyDescent="0.25">
      <c r="A418" s="25" t="s">
        <v>328</v>
      </c>
      <c r="B418" s="26" t="s">
        <v>327</v>
      </c>
      <c r="C418" s="74">
        <v>44247.7</v>
      </c>
      <c r="D418" s="71">
        <v>56776.7</v>
      </c>
      <c r="E418" s="37">
        <f t="shared" si="12"/>
        <v>1.2831559606488021</v>
      </c>
    </row>
    <row r="419" spans="1:5" ht="30" x14ac:dyDescent="0.25">
      <c r="A419" s="25" t="s">
        <v>187</v>
      </c>
      <c r="B419" s="26" t="s">
        <v>188</v>
      </c>
      <c r="C419" s="74">
        <f>C420</f>
        <v>548.9</v>
      </c>
      <c r="D419" s="74">
        <f>D420</f>
        <v>20692.5</v>
      </c>
      <c r="E419" s="37" t="s">
        <v>799</v>
      </c>
    </row>
    <row r="420" spans="1:5" s="24" customFormat="1" ht="30" x14ac:dyDescent="0.25">
      <c r="A420" s="25" t="s">
        <v>341</v>
      </c>
      <c r="B420" s="26" t="s">
        <v>340</v>
      </c>
      <c r="C420" s="74">
        <f>C422+C423+C424+C425</f>
        <v>548.9</v>
      </c>
      <c r="D420" s="74">
        <f>D422+D423+D424</f>
        <v>20692.5</v>
      </c>
      <c r="E420" s="37" t="s">
        <v>799</v>
      </c>
    </row>
    <row r="421" spans="1:5" s="97" customFormat="1" x14ac:dyDescent="0.25">
      <c r="A421" s="25" t="s">
        <v>809</v>
      </c>
      <c r="B421" s="26" t="s">
        <v>819</v>
      </c>
      <c r="C421" s="74">
        <f>C422+C423+C424</f>
        <v>0</v>
      </c>
      <c r="D421" s="74">
        <f>D422+D423+D424</f>
        <v>20692.5</v>
      </c>
      <c r="E421" s="37" t="s">
        <v>784</v>
      </c>
    </row>
    <row r="422" spans="1:5" s="33" customFormat="1" ht="30" x14ac:dyDescent="0.25">
      <c r="A422" s="25" t="s">
        <v>33</v>
      </c>
      <c r="B422" s="26" t="s">
        <v>543</v>
      </c>
      <c r="C422" s="74">
        <v>0</v>
      </c>
      <c r="D422" s="74">
        <v>1893</v>
      </c>
      <c r="E422" s="37" t="s">
        <v>784</v>
      </c>
    </row>
    <row r="423" spans="1:5" s="33" customFormat="1" ht="45" x14ac:dyDescent="0.25">
      <c r="A423" s="25" t="s">
        <v>34</v>
      </c>
      <c r="B423" s="26" t="s">
        <v>544</v>
      </c>
      <c r="C423" s="74">
        <v>0</v>
      </c>
      <c r="D423" s="74">
        <v>11758.6</v>
      </c>
      <c r="E423" s="37" t="s">
        <v>784</v>
      </c>
    </row>
    <row r="424" spans="1:5" s="33" customFormat="1" ht="30" x14ac:dyDescent="0.25">
      <c r="A424" s="25" t="s">
        <v>35</v>
      </c>
      <c r="B424" s="26" t="s">
        <v>545</v>
      </c>
      <c r="C424" s="74">
        <v>0</v>
      </c>
      <c r="D424" s="74">
        <v>7040.9</v>
      </c>
      <c r="E424" s="37" t="s">
        <v>784</v>
      </c>
    </row>
    <row r="425" spans="1:5" s="82" customFormat="1" ht="30" x14ac:dyDescent="0.25">
      <c r="A425" s="47" t="s">
        <v>774</v>
      </c>
      <c r="B425" s="48" t="s">
        <v>767</v>
      </c>
      <c r="C425" s="75">
        <v>548.9</v>
      </c>
      <c r="D425" s="75">
        <v>0</v>
      </c>
      <c r="E425" s="37">
        <f t="shared" si="12"/>
        <v>0</v>
      </c>
    </row>
    <row r="426" spans="1:5" s="82" customFormat="1" x14ac:dyDescent="0.25">
      <c r="A426" s="47" t="s">
        <v>84</v>
      </c>
      <c r="B426" s="48" t="s">
        <v>768</v>
      </c>
      <c r="C426" s="75">
        <f>C427</f>
        <v>13396.5</v>
      </c>
      <c r="D426" s="75">
        <f>D427</f>
        <v>0</v>
      </c>
      <c r="E426" s="37">
        <f t="shared" si="12"/>
        <v>0</v>
      </c>
    </row>
    <row r="427" spans="1:5" s="82" customFormat="1" ht="30" x14ac:dyDescent="0.25">
      <c r="A427" s="47" t="s">
        <v>32</v>
      </c>
      <c r="B427" s="48" t="s">
        <v>769</v>
      </c>
      <c r="C427" s="75">
        <f>C429+C430+C431+C432</f>
        <v>13396.5</v>
      </c>
      <c r="D427" s="75">
        <f>D429</f>
        <v>0</v>
      </c>
      <c r="E427" s="37">
        <f t="shared" si="12"/>
        <v>0</v>
      </c>
    </row>
    <row r="428" spans="1:5" s="105" customFormat="1" x14ac:dyDescent="0.25">
      <c r="A428" s="47" t="s">
        <v>809</v>
      </c>
      <c r="B428" s="48" t="s">
        <v>845</v>
      </c>
      <c r="C428" s="75">
        <f>C429+C430+C431</f>
        <v>12692</v>
      </c>
      <c r="D428" s="75">
        <f>D429+D430+D431</f>
        <v>0</v>
      </c>
      <c r="E428" s="37">
        <f t="shared" si="12"/>
        <v>0</v>
      </c>
    </row>
    <row r="429" spans="1:5" s="82" customFormat="1" ht="30" x14ac:dyDescent="0.25">
      <c r="A429" s="47" t="s">
        <v>33</v>
      </c>
      <c r="B429" s="48" t="s">
        <v>770</v>
      </c>
      <c r="C429" s="75">
        <v>1782.1</v>
      </c>
      <c r="D429" s="75">
        <v>0</v>
      </c>
      <c r="E429" s="37">
        <f t="shared" si="12"/>
        <v>0</v>
      </c>
    </row>
    <row r="430" spans="1:5" s="82" customFormat="1" ht="45" x14ac:dyDescent="0.25">
      <c r="A430" s="47" t="s">
        <v>34</v>
      </c>
      <c r="B430" s="48" t="s">
        <v>771</v>
      </c>
      <c r="C430" s="75">
        <v>5850</v>
      </c>
      <c r="D430" s="75">
        <v>0</v>
      </c>
      <c r="E430" s="37">
        <f t="shared" si="12"/>
        <v>0</v>
      </c>
    </row>
    <row r="431" spans="1:5" s="82" customFormat="1" ht="30" x14ac:dyDescent="0.25">
      <c r="A431" s="47" t="s">
        <v>35</v>
      </c>
      <c r="B431" s="48" t="s">
        <v>772</v>
      </c>
      <c r="C431" s="75">
        <v>5059.8999999999996</v>
      </c>
      <c r="D431" s="75">
        <v>0</v>
      </c>
      <c r="E431" s="37">
        <f t="shared" si="12"/>
        <v>0</v>
      </c>
    </row>
    <row r="432" spans="1:5" s="82" customFormat="1" ht="30.75" thickBot="1" x14ac:dyDescent="0.3">
      <c r="A432" s="47" t="s">
        <v>775</v>
      </c>
      <c r="B432" s="48" t="s">
        <v>773</v>
      </c>
      <c r="C432" s="75">
        <v>704.5</v>
      </c>
      <c r="D432" s="75">
        <v>0</v>
      </c>
      <c r="E432" s="49">
        <f t="shared" si="12"/>
        <v>0</v>
      </c>
    </row>
    <row r="433" spans="1:5" s="8" customFormat="1" ht="32.25" thickBot="1" x14ac:dyDescent="0.25">
      <c r="A433" s="102" t="s">
        <v>217</v>
      </c>
      <c r="B433" s="68"/>
      <c r="C433" s="69">
        <f>C5+C9+C49+C124+C159+C180+C184+C188+C228+C238+C253+C299+C325+C342+C373+C385</f>
        <v>2880419.1</v>
      </c>
      <c r="D433" s="87">
        <f>D9+D49+D124+D159+D180+D184+D188+D228+D238+D253+D299+D325+D342+D373+D385</f>
        <v>3969017.6000000006</v>
      </c>
      <c r="E433" s="46">
        <f t="shared" ref="E433:E460" si="13">D433/C433</f>
        <v>1.3779305935028692</v>
      </c>
    </row>
    <row r="434" spans="1:5" s="8" customFormat="1" ht="29.25" thickBot="1" x14ac:dyDescent="0.25">
      <c r="A434" s="45" t="s">
        <v>191</v>
      </c>
      <c r="B434" s="68" t="s">
        <v>192</v>
      </c>
      <c r="C434" s="69">
        <f>C435+C436+C438+C439+C440+C442+C443+C444+C446+C447+C448+C449</f>
        <v>24655.4</v>
      </c>
      <c r="D434" s="69">
        <f>D435+D436+D438+D439+D440+D446+D447+D448+D449</f>
        <v>25693.4</v>
      </c>
      <c r="E434" s="46">
        <f t="shared" si="13"/>
        <v>1.0421003106824469</v>
      </c>
    </row>
    <row r="435" spans="1:5" x14ac:dyDescent="0.25">
      <c r="A435" s="42" t="s">
        <v>193</v>
      </c>
      <c r="B435" s="43" t="s">
        <v>194</v>
      </c>
      <c r="C435" s="73">
        <v>2152.9</v>
      </c>
      <c r="D435" s="70">
        <v>2979.4</v>
      </c>
      <c r="E435" s="44">
        <f t="shared" si="13"/>
        <v>1.383900784987691</v>
      </c>
    </row>
    <row r="436" spans="1:5" ht="30" x14ac:dyDescent="0.25">
      <c r="A436" s="25" t="s">
        <v>195</v>
      </c>
      <c r="B436" s="26" t="s">
        <v>196</v>
      </c>
      <c r="C436" s="74">
        <v>1749.1</v>
      </c>
      <c r="D436" s="71">
        <v>2162.3000000000002</v>
      </c>
      <c r="E436" s="37">
        <f t="shared" si="13"/>
        <v>1.2362357784003204</v>
      </c>
    </row>
    <row r="437" spans="1:5" s="97" customFormat="1" ht="30" x14ac:dyDescent="0.25">
      <c r="A437" s="25" t="s">
        <v>821</v>
      </c>
      <c r="B437" s="26" t="s">
        <v>820</v>
      </c>
      <c r="C437" s="74">
        <f>C438+C439+C440</f>
        <v>8314.5</v>
      </c>
      <c r="D437" s="71">
        <f>D438+D439+D440</f>
        <v>10707.2</v>
      </c>
      <c r="E437" s="37">
        <f t="shared" si="13"/>
        <v>1.2877743700763726</v>
      </c>
    </row>
    <row r="438" spans="1:5" ht="30" x14ac:dyDescent="0.25">
      <c r="A438" s="25" t="s">
        <v>197</v>
      </c>
      <c r="B438" s="26" t="s">
        <v>198</v>
      </c>
      <c r="C438" s="74">
        <v>1662</v>
      </c>
      <c r="D438" s="71">
        <v>1560.3</v>
      </c>
      <c r="E438" s="37">
        <f t="shared" si="13"/>
        <v>0.93880866425992782</v>
      </c>
    </row>
    <row r="439" spans="1:5" ht="45" x14ac:dyDescent="0.25">
      <c r="A439" s="25" t="s">
        <v>199</v>
      </c>
      <c r="B439" s="26" t="s">
        <v>200</v>
      </c>
      <c r="C439" s="74">
        <v>3240.6</v>
      </c>
      <c r="D439" s="71">
        <v>4407.8999999999996</v>
      </c>
      <c r="E439" s="37">
        <f t="shared" si="13"/>
        <v>1.3602110720236993</v>
      </c>
    </row>
    <row r="440" spans="1:5" ht="45" x14ac:dyDescent="0.25">
      <c r="A440" s="25" t="s">
        <v>201</v>
      </c>
      <c r="B440" s="26" t="s">
        <v>202</v>
      </c>
      <c r="C440" s="74">
        <v>3411.9</v>
      </c>
      <c r="D440" s="71">
        <v>4739</v>
      </c>
      <c r="E440" s="37">
        <f t="shared" si="13"/>
        <v>1.3889621618453061</v>
      </c>
    </row>
    <row r="441" spans="1:5" s="105" customFormat="1" ht="30" x14ac:dyDescent="0.25">
      <c r="A441" s="25" t="s">
        <v>847</v>
      </c>
      <c r="B441" s="26" t="s">
        <v>846</v>
      </c>
      <c r="C441" s="74">
        <f>C442+C443+C444</f>
        <v>4554.6000000000004</v>
      </c>
      <c r="D441" s="71">
        <f>D442+D443+D444</f>
        <v>0</v>
      </c>
      <c r="E441" s="37">
        <f t="shared" si="13"/>
        <v>0</v>
      </c>
    </row>
    <row r="442" spans="1:5" s="82" customFormat="1" ht="30" x14ac:dyDescent="0.25">
      <c r="A442" s="25" t="s">
        <v>779</v>
      </c>
      <c r="B442" s="26" t="s">
        <v>776</v>
      </c>
      <c r="C442" s="74">
        <v>401.9</v>
      </c>
      <c r="D442" s="71">
        <v>0</v>
      </c>
      <c r="E442" s="37">
        <f t="shared" si="13"/>
        <v>0</v>
      </c>
    </row>
    <row r="443" spans="1:5" s="82" customFormat="1" ht="45" x14ac:dyDescent="0.25">
      <c r="A443" s="25" t="s">
        <v>780</v>
      </c>
      <c r="B443" s="26" t="s">
        <v>777</v>
      </c>
      <c r="C443" s="74">
        <v>1829.4</v>
      </c>
      <c r="D443" s="71">
        <v>0</v>
      </c>
      <c r="E443" s="37">
        <f t="shared" si="13"/>
        <v>0</v>
      </c>
    </row>
    <row r="444" spans="1:5" s="82" customFormat="1" ht="45" x14ac:dyDescent="0.25">
      <c r="A444" s="25" t="s">
        <v>781</v>
      </c>
      <c r="B444" s="26" t="s">
        <v>778</v>
      </c>
      <c r="C444" s="74">
        <v>2323.3000000000002</v>
      </c>
      <c r="D444" s="71">
        <v>0</v>
      </c>
      <c r="E444" s="37">
        <f t="shared" si="13"/>
        <v>0</v>
      </c>
    </row>
    <row r="445" spans="1:5" s="97" customFormat="1" x14ac:dyDescent="0.25">
      <c r="A445" s="25" t="s">
        <v>823</v>
      </c>
      <c r="B445" s="26" t="s">
        <v>822</v>
      </c>
      <c r="C445" s="74">
        <f>C446+C447+C448+C449</f>
        <v>7884.2999999999993</v>
      </c>
      <c r="D445" s="71">
        <f>D446+D447+D448+D449</f>
        <v>9844.5</v>
      </c>
      <c r="E445" s="37">
        <f t="shared" si="13"/>
        <v>1.2486206765343786</v>
      </c>
    </row>
    <row r="446" spans="1:5" ht="30" x14ac:dyDescent="0.25">
      <c r="A446" s="25" t="s">
        <v>203</v>
      </c>
      <c r="B446" s="26" t="s">
        <v>204</v>
      </c>
      <c r="C446" s="74">
        <v>917.4</v>
      </c>
      <c r="D446" s="71">
        <v>996</v>
      </c>
      <c r="E446" s="37">
        <f t="shared" si="13"/>
        <v>1.0856769130150425</v>
      </c>
    </row>
    <row r="447" spans="1:5" ht="45" x14ac:dyDescent="0.25">
      <c r="A447" s="25" t="s">
        <v>205</v>
      </c>
      <c r="B447" s="26" t="s">
        <v>206</v>
      </c>
      <c r="C447" s="74">
        <v>1667.5</v>
      </c>
      <c r="D447" s="71">
        <v>2237.6999999999998</v>
      </c>
      <c r="E447" s="37">
        <f t="shared" si="13"/>
        <v>1.3419490254872564</v>
      </c>
    </row>
    <row r="448" spans="1:5" ht="30" x14ac:dyDescent="0.25">
      <c r="A448" s="25" t="s">
        <v>207</v>
      </c>
      <c r="B448" s="26" t="s">
        <v>208</v>
      </c>
      <c r="C448" s="74">
        <v>2643.5</v>
      </c>
      <c r="D448" s="71">
        <v>3663.5</v>
      </c>
      <c r="E448" s="37">
        <f t="shared" si="13"/>
        <v>1.3858520900321543</v>
      </c>
    </row>
    <row r="449" spans="1:5" s="16" customFormat="1" ht="30.75" thickBot="1" x14ac:dyDescent="0.3">
      <c r="A449" s="47" t="s">
        <v>239</v>
      </c>
      <c r="B449" s="48" t="s">
        <v>240</v>
      </c>
      <c r="C449" s="75">
        <v>2655.9</v>
      </c>
      <c r="D449" s="72">
        <v>2947.3</v>
      </c>
      <c r="E449" s="37">
        <f t="shared" si="13"/>
        <v>1.1097179863699689</v>
      </c>
    </row>
    <row r="450" spans="1:5" s="8" customFormat="1" thickBot="1" x14ac:dyDescent="0.25">
      <c r="A450" s="45" t="s">
        <v>209</v>
      </c>
      <c r="B450" s="68" t="s">
        <v>210</v>
      </c>
      <c r="C450" s="69">
        <f>C451+C453+C454+C455+C456+C457+C458</f>
        <v>17839</v>
      </c>
      <c r="D450" s="69">
        <f>D451+D453+D454+D455+D456+D457+D458</f>
        <v>21264</v>
      </c>
      <c r="E450" s="46">
        <f t="shared" si="13"/>
        <v>1.1919950669880599</v>
      </c>
    </row>
    <row r="451" spans="1:5" x14ac:dyDescent="0.25">
      <c r="A451" s="25" t="s">
        <v>211</v>
      </c>
      <c r="B451" s="26" t="s">
        <v>212</v>
      </c>
      <c r="C451" s="74">
        <v>5473</v>
      </c>
      <c r="D451" s="71">
        <v>5199</v>
      </c>
      <c r="E451" s="37">
        <f t="shared" si="13"/>
        <v>0.94993604969851997</v>
      </c>
    </row>
    <row r="452" spans="1:5" s="97" customFormat="1" x14ac:dyDescent="0.25">
      <c r="A452" s="25" t="s">
        <v>825</v>
      </c>
      <c r="B452" s="26" t="s">
        <v>824</v>
      </c>
      <c r="C452" s="74">
        <f>C453+C454+C455+C456+C457</f>
        <v>7719.3</v>
      </c>
      <c r="D452" s="71">
        <f>D453+D454+D455+D456+D457</f>
        <v>12564.6</v>
      </c>
      <c r="E452" s="37">
        <f t="shared" si="13"/>
        <v>1.62768644825308</v>
      </c>
    </row>
    <row r="453" spans="1:5" s="33" customFormat="1" ht="60" x14ac:dyDescent="0.25">
      <c r="A453" s="25" t="s">
        <v>547</v>
      </c>
      <c r="B453" s="26" t="s">
        <v>546</v>
      </c>
      <c r="C453" s="74">
        <v>0</v>
      </c>
      <c r="D453" s="71">
        <v>387.6</v>
      </c>
      <c r="E453" s="37" t="s">
        <v>784</v>
      </c>
    </row>
    <row r="454" spans="1:5" s="36" customFormat="1" ht="20.25" customHeight="1" x14ac:dyDescent="0.25">
      <c r="A454" s="35" t="s">
        <v>213</v>
      </c>
      <c r="B454" s="26" t="s">
        <v>214</v>
      </c>
      <c r="C454" s="74">
        <v>4029.3</v>
      </c>
      <c r="D454" s="71">
        <v>95</v>
      </c>
      <c r="E454" s="37">
        <f t="shared" si="13"/>
        <v>2.3577296304569031E-2</v>
      </c>
    </row>
    <row r="455" spans="1:5" s="34" customFormat="1" ht="150.75" customHeight="1" x14ac:dyDescent="0.25">
      <c r="A455" s="25" t="s">
        <v>549</v>
      </c>
      <c r="B455" s="26" t="s">
        <v>548</v>
      </c>
      <c r="C455" s="74">
        <v>0</v>
      </c>
      <c r="D455" s="71">
        <v>2082</v>
      </c>
      <c r="E455" s="37" t="s">
        <v>784</v>
      </c>
    </row>
    <row r="456" spans="1:5" s="34" customFormat="1" ht="57" customHeight="1" x14ac:dyDescent="0.25">
      <c r="A456" s="25" t="s">
        <v>551</v>
      </c>
      <c r="B456" s="26" t="s">
        <v>550</v>
      </c>
      <c r="C456" s="74">
        <v>0</v>
      </c>
      <c r="D456" s="71">
        <v>10000</v>
      </c>
      <c r="E456" s="37" t="s">
        <v>784</v>
      </c>
    </row>
    <row r="457" spans="1:5" s="34" customFormat="1" ht="135.75" customHeight="1" x14ac:dyDescent="0.25">
      <c r="A457" s="47" t="s">
        <v>783</v>
      </c>
      <c r="B457" s="48" t="s">
        <v>782</v>
      </c>
      <c r="C457" s="75">
        <v>3690</v>
      </c>
      <c r="D457" s="72">
        <v>0</v>
      </c>
      <c r="E457" s="49">
        <f t="shared" si="13"/>
        <v>0</v>
      </c>
    </row>
    <row r="458" spans="1:5" s="24" customFormat="1" ht="45.75" thickBot="1" x14ac:dyDescent="0.3">
      <c r="A458" s="47" t="s">
        <v>343</v>
      </c>
      <c r="B458" s="48" t="s">
        <v>342</v>
      </c>
      <c r="C458" s="75">
        <v>4646.7</v>
      </c>
      <c r="D458" s="72">
        <v>3500.4</v>
      </c>
      <c r="E458" s="49">
        <f t="shared" si="13"/>
        <v>0.75330879979340182</v>
      </c>
    </row>
    <row r="459" spans="1:5" s="5" customFormat="1" ht="33.75" thickBot="1" x14ac:dyDescent="0.25">
      <c r="A459" s="103" t="s">
        <v>218</v>
      </c>
      <c r="B459" s="12"/>
      <c r="C459" s="69">
        <f>C434+C450</f>
        <v>42494.400000000001</v>
      </c>
      <c r="D459" s="69">
        <f>D434+D450</f>
        <v>46957.4</v>
      </c>
      <c r="E459" s="46">
        <f t="shared" si="13"/>
        <v>1.105025603373621</v>
      </c>
    </row>
    <row r="460" spans="1:5" s="5" customFormat="1" ht="16.5" thickBot="1" x14ac:dyDescent="0.25">
      <c r="A460" s="13" t="s">
        <v>215</v>
      </c>
      <c r="B460" s="12"/>
      <c r="C460" s="69">
        <f>C433+C459</f>
        <v>2922913.5</v>
      </c>
      <c r="D460" s="69">
        <f>D433+D459</f>
        <v>4015975.0000000005</v>
      </c>
      <c r="E460" s="46">
        <f t="shared" si="13"/>
        <v>1.3739629995892799</v>
      </c>
    </row>
    <row r="461" spans="1:5" x14ac:dyDescent="0.25">
      <c r="A461" s="2"/>
    </row>
    <row r="462" spans="1:5" ht="15.75" x14ac:dyDescent="0.25">
      <c r="A462" s="3"/>
      <c r="B462" s="10"/>
      <c r="C462" s="10"/>
      <c r="D462" s="28"/>
      <c r="E462" s="4"/>
    </row>
  </sheetData>
  <mergeCells count="2">
    <mergeCell ref="A2:B2"/>
    <mergeCell ref="A1:E1"/>
  </mergeCells>
  <pageMargins left="0.25" right="0.25" top="0.75" bottom="0.75" header="0.3" footer="0.3"/>
  <pageSetup paperSize="9" scale="75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Филатова</cp:lastModifiedBy>
  <cp:lastPrinted>2024-03-13T14:42:31Z</cp:lastPrinted>
  <dcterms:created xsi:type="dcterms:W3CDTF">2020-10-05T14:14:45Z</dcterms:created>
  <dcterms:modified xsi:type="dcterms:W3CDTF">2024-03-18T07:27:35Z</dcterms:modified>
</cp:coreProperties>
</file>