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1020" windowWidth="23250" windowHeight="12690"/>
  </bookViews>
  <sheets>
    <sheet name="Лист 1" sheetId="2" r:id="rId1"/>
  </sheets>
  <definedNames>
    <definedName name="_xlnm.Print_Titles" localSheetId="0">'Лист 1'!$3:$4</definedName>
  </definedNames>
  <calcPr calcId="145621" iterateDelta="1E-4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20" i="2"/>
  <c r="H321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5" i="2"/>
  <c r="C321" i="2"/>
  <c r="C320" i="2"/>
  <c r="C308" i="2"/>
  <c r="C312" i="2"/>
  <c r="C296" i="2"/>
  <c r="C303" i="2"/>
  <c r="C299" i="2"/>
  <c r="C295" i="2"/>
  <c r="C94" i="2"/>
  <c r="C262" i="2"/>
  <c r="C289" i="2"/>
  <c r="C290" i="2"/>
  <c r="C291" i="2"/>
  <c r="C271" i="2"/>
  <c r="C287" i="2"/>
  <c r="C285" i="2"/>
  <c r="C283" i="2"/>
  <c r="C272" i="2"/>
  <c r="C273" i="2"/>
  <c r="C263" i="2"/>
  <c r="C269" i="2"/>
  <c r="C264" i="2"/>
  <c r="C258" i="2"/>
  <c r="C259" i="2"/>
  <c r="C260" i="2"/>
  <c r="C239" i="2"/>
  <c r="C253" i="2"/>
  <c r="C256" i="2"/>
  <c r="C254" i="2"/>
  <c r="C250" i="2"/>
  <c r="C251" i="2"/>
  <c r="C243" i="2"/>
  <c r="C248" i="2"/>
  <c r="C246" i="2"/>
  <c r="C244" i="2"/>
  <c r="C240" i="2"/>
  <c r="C241" i="2"/>
  <c r="C225" i="2"/>
  <c r="C236" i="2"/>
  <c r="C237" i="2"/>
  <c r="C231" i="2"/>
  <c r="C232" i="2"/>
  <c r="C226" i="2"/>
  <c r="C227" i="2"/>
  <c r="C228" i="2"/>
  <c r="C205" i="2"/>
  <c r="C220" i="2"/>
  <c r="C223" i="2"/>
  <c r="C221" i="2"/>
  <c r="C215" i="2"/>
  <c r="C218" i="2"/>
  <c r="C216" i="2"/>
  <c r="C211" i="2"/>
  <c r="C212" i="2"/>
  <c r="C213" i="2"/>
  <c r="C206" i="2"/>
  <c r="C209" i="2"/>
  <c r="C207" i="2" l="1"/>
  <c r="C169" i="2"/>
  <c r="C184" i="2"/>
  <c r="C203" i="2"/>
  <c r="C185" i="2"/>
  <c r="C199" i="2"/>
  <c r="C191" i="2"/>
  <c r="C187" i="2"/>
  <c r="C181" i="2"/>
  <c r="C182" i="2"/>
  <c r="C170" i="2"/>
  <c r="C176" i="2"/>
  <c r="C177" i="2"/>
  <c r="C174" i="2"/>
  <c r="C171" i="2"/>
  <c r="C154" i="2"/>
  <c r="C164" i="2"/>
  <c r="C167" i="2"/>
  <c r="C165" i="2"/>
  <c r="C159" i="2"/>
  <c r="C160" i="2"/>
  <c r="C162" i="2"/>
  <c r="C155" i="2"/>
  <c r="C156" i="2"/>
  <c r="C157" i="2"/>
  <c r="C147" i="2"/>
  <c r="C151" i="2"/>
  <c r="C152" i="2"/>
  <c r="C148" i="2"/>
  <c r="C149" i="2"/>
  <c r="C115" i="2"/>
  <c r="C144" i="2"/>
  <c r="C145" i="2"/>
  <c r="C141" i="2"/>
  <c r="C142" i="2"/>
  <c r="C138" i="2"/>
  <c r="C139" i="2"/>
  <c r="C133" i="2"/>
  <c r="C136" i="2"/>
  <c r="C134" i="2"/>
  <c r="C128" i="2"/>
  <c r="C131" i="2"/>
  <c r="C129" i="2"/>
  <c r="C116" i="2"/>
  <c r="C123" i="2"/>
  <c r="C121" i="2"/>
  <c r="C119" i="2"/>
  <c r="C117" i="2"/>
  <c r="C111" i="2"/>
  <c r="C112" i="2"/>
  <c r="C113" i="2"/>
  <c r="C107" i="2"/>
  <c r="C108" i="2"/>
  <c r="C109" i="2"/>
  <c r="C101" i="2"/>
  <c r="C104" i="2"/>
  <c r="C102" i="2"/>
  <c r="C95" i="2"/>
  <c r="C99" i="2"/>
  <c r="C96" i="2"/>
  <c r="C77" i="2"/>
  <c r="C90" i="2"/>
  <c r="C91" i="2"/>
  <c r="C87" i="2"/>
  <c r="C88" i="2"/>
  <c r="C81" i="2"/>
  <c r="C82" i="2"/>
  <c r="C84" i="2"/>
  <c r="C78" i="2"/>
  <c r="C79" i="2"/>
  <c r="C34" i="2"/>
  <c r="C71" i="2"/>
  <c r="C72" i="2"/>
  <c r="C73" i="2"/>
  <c r="C63" i="2"/>
  <c r="C69" i="2"/>
  <c r="C67" i="2"/>
  <c r="C64" i="2"/>
  <c r="C65" i="2"/>
  <c r="C35" i="2"/>
  <c r="C61" i="2"/>
  <c r="C54" i="2"/>
  <c r="C52" i="2"/>
  <c r="C47" i="2"/>
  <c r="C36" i="2"/>
  <c r="C41" i="2"/>
  <c r="C38" i="2"/>
  <c r="C5" i="2"/>
  <c r="C31" i="2"/>
  <c r="C32" i="2"/>
  <c r="C16" i="2"/>
  <c r="C29" i="2"/>
  <c r="C24" i="2"/>
  <c r="C17" i="2"/>
  <c r="C18" i="2"/>
  <c r="C21" i="2"/>
  <c r="C10" i="2"/>
  <c r="C11" i="2"/>
  <c r="C6" i="2"/>
  <c r="C7" i="2"/>
  <c r="I65" i="2" l="1"/>
  <c r="E65" i="2"/>
  <c r="D65" i="2"/>
  <c r="I312" i="2" l="1"/>
  <c r="E312" i="2" l="1"/>
  <c r="D312" i="2"/>
  <c r="I303" i="2"/>
  <c r="E303" i="2"/>
  <c r="D303" i="2"/>
  <c r="I299" i="2"/>
  <c r="E299" i="2"/>
  <c r="D299" i="2"/>
  <c r="I291" i="2"/>
  <c r="E291" i="2"/>
  <c r="D291" i="2"/>
  <c r="I213" i="2"/>
  <c r="E213" i="2"/>
  <c r="D213" i="2"/>
  <c r="I199" i="2"/>
  <c r="I162" i="2"/>
  <c r="E162" i="2"/>
  <c r="D162" i="2"/>
  <c r="I157" i="2"/>
  <c r="E157" i="2"/>
  <c r="D157" i="2"/>
  <c r="I73" i="2"/>
  <c r="E73" i="2"/>
  <c r="D73" i="2"/>
  <c r="I273" i="2" l="1"/>
  <c r="I228" i="2"/>
  <c r="E228" i="2"/>
  <c r="D228" i="2"/>
  <c r="E199" i="2"/>
  <c r="D199" i="2"/>
  <c r="I191" i="2"/>
  <c r="E191" i="2"/>
  <c r="D191" i="2"/>
  <c r="I187" i="2"/>
  <c r="E187" i="2"/>
  <c r="D187" i="2"/>
  <c r="E177" i="2"/>
  <c r="I177" i="2" s="1"/>
  <c r="D177" i="2"/>
  <c r="I84" i="2"/>
  <c r="E84" i="2"/>
  <c r="D84" i="2"/>
  <c r="I41" i="2"/>
  <c r="E41" i="2"/>
  <c r="D41" i="2"/>
  <c r="I38" i="2"/>
  <c r="E38" i="2"/>
  <c r="D38" i="2"/>
  <c r="I21" i="2"/>
  <c r="E21" i="2"/>
  <c r="D21" i="2"/>
  <c r="E18" i="2"/>
  <c r="I18" i="2" s="1"/>
  <c r="D18" i="2"/>
  <c r="I296" i="2" l="1"/>
  <c r="I297" i="2"/>
  <c r="I298" i="2"/>
  <c r="I300" i="2"/>
  <c r="I301" i="2"/>
  <c r="I302" i="2"/>
  <c r="I304" i="2"/>
  <c r="I305" i="2"/>
  <c r="I306" i="2"/>
  <c r="I307" i="2"/>
  <c r="I309" i="2"/>
  <c r="I310" i="2"/>
  <c r="I311" i="2"/>
  <c r="I313" i="2"/>
  <c r="I314" i="2"/>
  <c r="I315" i="2"/>
  <c r="I316" i="2"/>
  <c r="I317" i="2"/>
  <c r="I318" i="2"/>
  <c r="I319" i="2"/>
  <c r="I261" i="2"/>
  <c r="I265" i="2"/>
  <c r="I266" i="2"/>
  <c r="I267" i="2"/>
  <c r="I268" i="2"/>
  <c r="I269" i="2"/>
  <c r="I270" i="2"/>
  <c r="I274" i="2"/>
  <c r="I275" i="2"/>
  <c r="I276" i="2"/>
  <c r="I277" i="2"/>
  <c r="I278" i="2"/>
  <c r="I279" i="2"/>
  <c r="I280" i="2"/>
  <c r="I281" i="2"/>
  <c r="I282" i="2"/>
  <c r="I283" i="2"/>
  <c r="I284" i="2"/>
  <c r="I286" i="2"/>
  <c r="I287" i="2"/>
  <c r="I288" i="2"/>
  <c r="I290" i="2"/>
  <c r="I292" i="2"/>
  <c r="I293" i="2"/>
  <c r="I294" i="2"/>
  <c r="I240" i="2"/>
  <c r="I241" i="2"/>
  <c r="I242" i="2"/>
  <c r="I245" i="2"/>
  <c r="I247" i="2"/>
  <c r="I249" i="2"/>
  <c r="I250" i="2"/>
  <c r="I251" i="2"/>
  <c r="I252" i="2"/>
  <c r="I253" i="2"/>
  <c r="I254" i="2"/>
  <c r="I255" i="2"/>
  <c r="I256" i="2"/>
  <c r="I257" i="2"/>
  <c r="I229" i="2"/>
  <c r="I230" i="2"/>
  <c r="I231" i="2"/>
  <c r="I232" i="2"/>
  <c r="I233" i="2"/>
  <c r="I234" i="2"/>
  <c r="I235" i="2"/>
  <c r="I236" i="2"/>
  <c r="I237" i="2"/>
  <c r="I238" i="2"/>
  <c r="I207" i="2"/>
  <c r="I208" i="2"/>
  <c r="I210" i="2"/>
  <c r="I214" i="2"/>
  <c r="I215" i="2"/>
  <c r="I216" i="2"/>
  <c r="I217" i="2"/>
  <c r="I218" i="2"/>
  <c r="I219" i="2"/>
  <c r="I222" i="2"/>
  <c r="I223" i="2"/>
  <c r="I224" i="2"/>
  <c r="I172" i="2"/>
  <c r="I173" i="2"/>
  <c r="I174" i="2"/>
  <c r="I175" i="2"/>
  <c r="I176" i="2"/>
  <c r="I178" i="2"/>
  <c r="I179" i="2"/>
  <c r="I180" i="2"/>
  <c r="I183" i="2"/>
  <c r="I186" i="2"/>
  <c r="I188" i="2"/>
  <c r="I189" i="2"/>
  <c r="I190" i="2"/>
  <c r="I192" i="2"/>
  <c r="I193" i="2"/>
  <c r="I194" i="2"/>
  <c r="I195" i="2"/>
  <c r="I196" i="2"/>
  <c r="I197" i="2"/>
  <c r="I198" i="2"/>
  <c r="I200" i="2"/>
  <c r="I201" i="2"/>
  <c r="I202" i="2"/>
  <c r="I203" i="2"/>
  <c r="I204" i="2"/>
  <c r="I154" i="2"/>
  <c r="I155" i="2"/>
  <c r="I156" i="2"/>
  <c r="I158" i="2"/>
  <c r="I159" i="2"/>
  <c r="I160" i="2"/>
  <c r="I161" i="2"/>
  <c r="I163" i="2"/>
  <c r="I164" i="2"/>
  <c r="I165" i="2"/>
  <c r="I166" i="2"/>
  <c r="I167" i="2"/>
  <c r="I168" i="2"/>
  <c r="I148" i="2"/>
  <c r="I149" i="2"/>
  <c r="I150" i="2"/>
  <c r="I153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10" i="2"/>
  <c r="I114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77" i="2"/>
  <c r="I78" i="2"/>
  <c r="I79" i="2"/>
  <c r="I80" i="2"/>
  <c r="I81" i="2"/>
  <c r="I82" i="2"/>
  <c r="I83" i="2"/>
  <c r="I85" i="2"/>
  <c r="I86" i="2"/>
  <c r="I87" i="2"/>
  <c r="I88" i="2"/>
  <c r="I89" i="2"/>
  <c r="I90" i="2"/>
  <c r="I91" i="2"/>
  <c r="I92" i="2"/>
  <c r="I93" i="2"/>
  <c r="I36" i="2"/>
  <c r="I37" i="2"/>
  <c r="I39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6" i="2"/>
  <c r="I67" i="2"/>
  <c r="I68" i="2"/>
  <c r="I69" i="2"/>
  <c r="I70" i="2"/>
  <c r="I74" i="2"/>
  <c r="I75" i="2"/>
  <c r="I76" i="2"/>
  <c r="I6" i="2"/>
  <c r="I7" i="2"/>
  <c r="I8" i="2"/>
  <c r="I9" i="2"/>
  <c r="I10" i="2"/>
  <c r="I11" i="2"/>
  <c r="I12" i="2"/>
  <c r="I13" i="2"/>
  <c r="I14" i="2"/>
  <c r="I15" i="2"/>
  <c r="I17" i="2"/>
  <c r="I19" i="2"/>
  <c r="I20" i="2"/>
  <c r="I22" i="2"/>
  <c r="I23" i="2"/>
  <c r="I25" i="2"/>
  <c r="I26" i="2"/>
  <c r="I27" i="2"/>
  <c r="I28" i="2"/>
  <c r="I29" i="2"/>
  <c r="I30" i="2"/>
  <c r="I31" i="2"/>
  <c r="I32" i="2"/>
  <c r="I33" i="2"/>
  <c r="E63" i="2"/>
  <c r="D308" i="2"/>
  <c r="D320" i="2" s="1"/>
  <c r="E296" i="2"/>
  <c r="D296" i="2"/>
  <c r="E290" i="2"/>
  <c r="D289" i="2"/>
  <c r="I289" i="2" s="1"/>
  <c r="D290" i="2"/>
  <c r="D287" i="2"/>
  <c r="E269" i="2"/>
  <c r="E264" i="2"/>
  <c r="D285" i="2"/>
  <c r="I285" i="2" s="1"/>
  <c r="D283" i="2"/>
  <c r="E272" i="2"/>
  <c r="D272" i="2"/>
  <c r="D269" i="2"/>
  <c r="D264" i="2"/>
  <c r="I264" i="2" s="1"/>
  <c r="D260" i="2"/>
  <c r="D259" i="2" s="1"/>
  <c r="D258" i="2" s="1"/>
  <c r="D256" i="2"/>
  <c r="D254" i="2"/>
  <c r="D251" i="2"/>
  <c r="D250" i="2" s="1"/>
  <c r="D248" i="2"/>
  <c r="D246" i="2"/>
  <c r="D244" i="2"/>
  <c r="I244" i="2" s="1"/>
  <c r="D241" i="2"/>
  <c r="D240" i="2" s="1"/>
  <c r="D237" i="2"/>
  <c r="D236" i="2" s="1"/>
  <c r="D232" i="2"/>
  <c r="D231" i="2" s="1"/>
  <c r="D227" i="2"/>
  <c r="D226" i="2" s="1"/>
  <c r="D221" i="2"/>
  <c r="I221" i="2" s="1"/>
  <c r="D223" i="2"/>
  <c r="E223" i="2"/>
  <c r="D218" i="2"/>
  <c r="D216" i="2"/>
  <c r="D212" i="2"/>
  <c r="D211" i="2" s="1"/>
  <c r="I211" i="2" s="1"/>
  <c r="D209" i="2"/>
  <c r="D207" i="2"/>
  <c r="E185" i="2"/>
  <c r="D203" i="2"/>
  <c r="D185" i="2"/>
  <c r="I185" i="2" s="1"/>
  <c r="D182" i="2"/>
  <c r="D181" i="2" s="1"/>
  <c r="I181" i="2" s="1"/>
  <c r="D176" i="2"/>
  <c r="D174" i="2"/>
  <c r="D171" i="2"/>
  <c r="I272" i="2" l="1"/>
  <c r="I212" i="2"/>
  <c r="I182" i="2"/>
  <c r="D271" i="2"/>
  <c r="D263" i="2"/>
  <c r="D243" i="2"/>
  <c r="D253" i="2"/>
  <c r="D220" i="2"/>
  <c r="I220" i="2" s="1"/>
  <c r="D225" i="2"/>
  <c r="D170" i="2"/>
  <c r="D215" i="2"/>
  <c r="D206" i="2"/>
  <c r="D184" i="2"/>
  <c r="D167" i="2"/>
  <c r="E165" i="2"/>
  <c r="D165" i="2"/>
  <c r="D164" i="2" s="1"/>
  <c r="D160" i="2"/>
  <c r="D159" i="2" s="1"/>
  <c r="E156" i="2"/>
  <c r="D156" i="2"/>
  <c r="D155" i="2" s="1"/>
  <c r="D152" i="2"/>
  <c r="D151" i="2" s="1"/>
  <c r="D149" i="2"/>
  <c r="D148" i="2" s="1"/>
  <c r="E119" i="2"/>
  <c r="E129" i="2"/>
  <c r="D145" i="2"/>
  <c r="D144" i="2" s="1"/>
  <c r="D142" i="2"/>
  <c r="D141" i="2" s="1"/>
  <c r="D139" i="2"/>
  <c r="D138" i="2" s="1"/>
  <c r="D136" i="2"/>
  <c r="D134" i="2"/>
  <c r="I134" i="2" s="1"/>
  <c r="E131" i="2"/>
  <c r="D131" i="2"/>
  <c r="D129" i="2"/>
  <c r="D123" i="2"/>
  <c r="D121" i="2"/>
  <c r="D119" i="2"/>
  <c r="D117" i="2"/>
  <c r="D113" i="2"/>
  <c r="D112" i="2" s="1"/>
  <c r="D111" i="2" s="1"/>
  <c r="D109" i="2"/>
  <c r="D108" i="2" s="1"/>
  <c r="D107" i="2" s="1"/>
  <c r="D104" i="2"/>
  <c r="D102" i="2"/>
  <c r="D99" i="2"/>
  <c r="E96" i="2"/>
  <c r="D96" i="2"/>
  <c r="D95" i="2" s="1"/>
  <c r="E47" i="2"/>
  <c r="D91" i="2"/>
  <c r="D90" i="2" s="1"/>
  <c r="D88" i="2"/>
  <c r="D87" i="2" s="1"/>
  <c r="D82" i="2"/>
  <c r="D81" i="2" s="1"/>
  <c r="D79" i="2"/>
  <c r="D78" i="2" s="1"/>
  <c r="D72" i="2"/>
  <c r="D71" i="2" s="1"/>
  <c r="D69" i="2"/>
  <c r="D67" i="2"/>
  <c r="D64" i="2"/>
  <c r="D61" i="2"/>
  <c r="D54" i="2"/>
  <c r="D52" i="2"/>
  <c r="D47" i="2"/>
  <c r="D36" i="2"/>
  <c r="D262" i="2" l="1"/>
  <c r="D239" i="2"/>
  <c r="D205" i="2"/>
  <c r="D169" i="2"/>
  <c r="D147" i="2"/>
  <c r="D154" i="2"/>
  <c r="D133" i="2"/>
  <c r="I133" i="2" s="1"/>
  <c r="D101" i="2"/>
  <c r="D94" i="2" s="1"/>
  <c r="D116" i="2"/>
  <c r="D128" i="2"/>
  <c r="D77" i="2"/>
  <c r="D63" i="2"/>
  <c r="D35" i="2"/>
  <c r="D32" i="2"/>
  <c r="D31" i="2" s="1"/>
  <c r="D29" i="2"/>
  <c r="D24" i="2"/>
  <c r="D17" i="2"/>
  <c r="D11" i="2"/>
  <c r="D10" i="2" s="1"/>
  <c r="D7" i="2"/>
  <c r="D6" i="2" s="1"/>
  <c r="D115" i="2" l="1"/>
  <c r="I115" i="2" s="1"/>
  <c r="D34" i="2"/>
  <c r="D16" i="2"/>
  <c r="D5" i="2" s="1"/>
  <c r="D295" i="2" l="1"/>
  <c r="D321" i="2" s="1"/>
  <c r="E308" i="2"/>
  <c r="I308" i="2" s="1"/>
  <c r="E289" i="2"/>
  <c r="E287" i="2"/>
  <c r="E285" i="2"/>
  <c r="E283" i="2"/>
  <c r="E260" i="2"/>
  <c r="E256" i="2"/>
  <c r="E254" i="2"/>
  <c r="E251" i="2"/>
  <c r="E250" i="2" s="1"/>
  <c r="E246" i="2"/>
  <c r="I246" i="2" s="1"/>
  <c r="E248" i="2"/>
  <c r="I248" i="2" s="1"/>
  <c r="E244" i="2"/>
  <c r="E241" i="2"/>
  <c r="E240" i="2" s="1"/>
  <c r="E237" i="2"/>
  <c r="E232" i="2"/>
  <c r="E231" i="2" s="1"/>
  <c r="E227" i="2"/>
  <c r="I227" i="2" s="1"/>
  <c r="E221" i="2"/>
  <c r="E220" i="2" s="1"/>
  <c r="E218" i="2"/>
  <c r="E216" i="2"/>
  <c r="E259" i="2" l="1"/>
  <c r="I260" i="2"/>
  <c r="E253" i="2"/>
  <c r="E226" i="2"/>
  <c r="I226" i="2" s="1"/>
  <c r="E236" i="2"/>
  <c r="E320" i="2"/>
  <c r="I320" i="2" s="1"/>
  <c r="E263" i="2"/>
  <c r="I263" i="2" s="1"/>
  <c r="E271" i="2"/>
  <c r="I271" i="2" s="1"/>
  <c r="E215" i="2"/>
  <c r="E243" i="2"/>
  <c r="I243" i="2" s="1"/>
  <c r="E212" i="2"/>
  <c r="E211" i="2" s="1"/>
  <c r="E209" i="2"/>
  <c r="I209" i="2" s="1"/>
  <c r="E207" i="2"/>
  <c r="E203" i="2"/>
  <c r="E184" i="2" s="1"/>
  <c r="I184" i="2" s="1"/>
  <c r="E182" i="2"/>
  <c r="E181" i="2" s="1"/>
  <c r="E176" i="2"/>
  <c r="E174" i="2"/>
  <c r="E171" i="2"/>
  <c r="I171" i="2" s="1"/>
  <c r="E167" i="2"/>
  <c r="E164" i="2" s="1"/>
  <c r="E160" i="2"/>
  <c r="E159" i="2" s="1"/>
  <c r="E152" i="2"/>
  <c r="I152" i="2" s="1"/>
  <c r="E149" i="2"/>
  <c r="E145" i="2"/>
  <c r="E142" i="2"/>
  <c r="E141" i="2" s="1"/>
  <c r="E139" i="2"/>
  <c r="E138" i="2" s="1"/>
  <c r="E136" i="2"/>
  <c r="E134" i="2"/>
  <c r="E123" i="2"/>
  <c r="E121" i="2"/>
  <c r="E117" i="2"/>
  <c r="E113" i="2"/>
  <c r="E109" i="2"/>
  <c r="I109" i="2" s="1"/>
  <c r="E104" i="2"/>
  <c r="E102" i="2"/>
  <c r="E99" i="2"/>
  <c r="E95" i="2" s="1"/>
  <c r="E91" i="2"/>
  <c r="E90" i="2" s="1"/>
  <c r="E88" i="2"/>
  <c r="E87" i="2" s="1"/>
  <c r="E82" i="2"/>
  <c r="E81" i="2" s="1"/>
  <c r="E79" i="2"/>
  <c r="E78" i="2" s="1"/>
  <c r="E61" i="2"/>
  <c r="E54" i="2"/>
  <c r="I54" i="2" s="1"/>
  <c r="E52" i="2"/>
  <c r="E72" i="2"/>
  <c r="I72" i="2" s="1"/>
  <c r="E69" i="2"/>
  <c r="E67" i="2"/>
  <c r="E64" i="2"/>
  <c r="E258" i="2" l="1"/>
  <c r="I258" i="2" s="1"/>
  <c r="I259" i="2"/>
  <c r="E112" i="2"/>
  <c r="I113" i="2"/>
  <c r="E262" i="2"/>
  <c r="I262" i="2" s="1"/>
  <c r="E170" i="2"/>
  <c r="I170" i="2" s="1"/>
  <c r="E144" i="2"/>
  <c r="E77" i="2"/>
  <c r="E151" i="2"/>
  <c r="I151" i="2" s="1"/>
  <c r="E155" i="2"/>
  <c r="E108" i="2"/>
  <c r="I108" i="2" s="1"/>
  <c r="E148" i="2"/>
  <c r="E225" i="2"/>
  <c r="I225" i="2" s="1"/>
  <c r="E239" i="2"/>
  <c r="I239" i="2" s="1"/>
  <c r="E71" i="2"/>
  <c r="I71" i="2" s="1"/>
  <c r="E128" i="2"/>
  <c r="E133" i="2"/>
  <c r="E206" i="2"/>
  <c r="E101" i="2"/>
  <c r="E116" i="2"/>
  <c r="E36" i="2"/>
  <c r="E29" i="2"/>
  <c r="E32" i="2"/>
  <c r="E24" i="2"/>
  <c r="I24" i="2" s="1"/>
  <c r="E17" i="2"/>
  <c r="E11" i="2"/>
  <c r="E7" i="2"/>
  <c r="E205" i="2" l="1"/>
  <c r="I205" i="2" s="1"/>
  <c r="I206" i="2"/>
  <c r="E111" i="2"/>
  <c r="I111" i="2" s="1"/>
  <c r="I112" i="2"/>
  <c r="E147" i="2"/>
  <c r="I147" i="2" s="1"/>
  <c r="E16" i="2"/>
  <c r="I16" i="2" s="1"/>
  <c r="E107" i="2"/>
  <c r="I107" i="2" s="1"/>
  <c r="E154" i="2"/>
  <c r="E169" i="2"/>
  <c r="I169" i="2" s="1"/>
  <c r="E6" i="2"/>
  <c r="E10" i="2"/>
  <c r="E31" i="2"/>
  <c r="E35" i="2"/>
  <c r="E115" i="2"/>
  <c r="E94" i="2"/>
  <c r="E34" i="2" l="1"/>
  <c r="I34" i="2" s="1"/>
  <c r="I35" i="2"/>
  <c r="E5" i="2"/>
  <c r="I5" i="2" s="1"/>
  <c r="E295" i="2" l="1"/>
  <c r="E321" i="2" l="1"/>
  <c r="I321" i="2" s="1"/>
  <c r="I295" i="2"/>
</calcChain>
</file>

<file path=xl/sharedStrings.xml><?xml version="1.0" encoding="utf-8"?>
<sst xmlns="http://schemas.openxmlformats.org/spreadsheetml/2006/main" count="651" uniqueCount="620">
  <si>
    <t>Наименование КБК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</si>
  <si>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</si>
  <si>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</si>
  <si>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</si>
  <si>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</si>
  <si>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</si>
  <si>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</si>
  <si>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</si>
  <si>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</si>
  <si>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</si>
  <si>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</si>
  <si>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</si>
  <si>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</si>
  <si>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</si>
  <si>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</si>
  <si>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</si>
  <si>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</si>
  <si>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</si>
  <si>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</si>
  <si>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</si>
  <si>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03 0 00 00000</t>
  </si>
  <si>
    <t>03 1 00 00000</t>
  </si>
  <si>
    <t>03 1 02 00000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</si>
  <si>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</si>
  <si>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</si>
  <si>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</si>
  <si>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</si>
  <si>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</si>
  <si>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</si>
  <si>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</si>
  <si>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</si>
  <si>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</si>
  <si>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</si>
  <si>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</si>
  <si>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</si>
  <si>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</si>
  <si>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</si>
  <si>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</si>
  <si>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"Развитие и поддержка социально ориентированных некоммерческих организаций"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</si>
  <si>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</si>
  <si>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</si>
  <si>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</si>
  <si>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</si>
  <si>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</si>
  <si>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</si>
  <si>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</si>
  <si>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</si>
  <si>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</si>
  <si>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</si>
  <si>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Основное мероприятие "Подготовка спортивных сборных команд"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</si>
  <si>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</si>
  <si>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</si>
  <si>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</si>
  <si>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</si>
  <si>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</si>
  <si>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</si>
  <si>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</si>
  <si>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</si>
  <si>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</si>
  <si>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</si>
  <si>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</si>
  <si>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</si>
  <si>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</si>
  <si>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</si>
  <si>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</si>
  <si>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</si>
  <si>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</si>
  <si>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</si>
  <si>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</si>
  <si>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</si>
  <si>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</si>
  <si>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</si>
  <si>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</si>
  <si>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</si>
  <si>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Организация и осуществление мероприятий по территориальной обороне и гражданской обороне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</si>
  <si>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</si>
  <si>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</si>
  <si>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</si>
  <si>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</si>
  <si>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</si>
  <si>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</si>
  <si>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</si>
  <si>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</si>
  <si>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</si>
  <si>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</si>
  <si>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</si>
  <si>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</si>
  <si>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</si>
  <si>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10 0 00 00000</t>
  </si>
  <si>
    <t>10 8 00 00000</t>
  </si>
  <si>
    <t>Муниципальная программа "Управление имуществом и муниципальными финансами"</t>
  </si>
  <si>
    <t>12 0 00 00000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</si>
  <si>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</si>
  <si>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</si>
  <si>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</si>
  <si>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</si>
  <si>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</si>
  <si>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</si>
  <si>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</si>
  <si>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</si>
  <si>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</si>
  <si>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Обслуживание муниципального долга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</si>
  <si>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</si>
  <si>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</si>
  <si>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</si>
  <si>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</si>
  <si>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</si>
  <si>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</si>
  <si>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</si>
  <si>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</si>
  <si>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</si>
  <si>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</si>
  <si>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</si>
  <si>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</si>
  <si>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</si>
  <si>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</si>
  <si>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</si>
  <si>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</si>
  <si>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</si>
  <si>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</si>
  <si>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</si>
  <si>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</si>
  <si>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</si>
  <si>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</si>
  <si>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</si>
  <si>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</si>
  <si>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</si>
  <si>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</si>
  <si>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</si>
  <si>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</si>
  <si>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</si>
  <si>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</si>
  <si>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</si>
  <si>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</si>
  <si>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</si>
  <si>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</si>
  <si>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</si>
  <si>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</si>
  <si>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</si>
  <si>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</si>
  <si>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</si>
  <si>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</si>
  <si>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</si>
  <si>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</si>
  <si>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</si>
  <si>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</si>
  <si>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</si>
  <si>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</si>
  <si>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</si>
  <si>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</si>
  <si>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</si>
  <si>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</si>
  <si>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</si>
  <si>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</si>
  <si>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</si>
  <si>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</si>
  <si>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</si>
  <si>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</si>
  <si>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</si>
  <si>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</si>
  <si>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</si>
  <si>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</si>
  <si>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</si>
  <si>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</si>
  <si>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</si>
  <si>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</si>
  <si>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</si>
  <si>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</si>
  <si>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Муниципальная программа "Формирование современной комфортной городской среды"</t>
  </si>
  <si>
    <t>17 0 00 00000</t>
  </si>
  <si>
    <t>17 2 00 00000</t>
  </si>
  <si>
    <t>17 2 01 00000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</si>
  <si>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</si>
  <si>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</si>
  <si>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</si>
  <si>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</si>
  <si>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</si>
  <si>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</si>
  <si>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</si>
  <si>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</si>
  <si>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</si>
  <si>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</si>
  <si>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</si>
  <si>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</si>
  <si>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</si>
  <si>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</si>
  <si>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</si>
  <si>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</si>
  <si>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</si>
  <si>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</si>
  <si>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</si>
  <si>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</si>
  <si>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</si>
  <si>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</si>
  <si>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</si>
  <si>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</si>
  <si>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</si>
  <si>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</si>
  <si>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</si>
  <si>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</si>
  <si>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</si>
  <si>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</si>
  <si>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</si>
  <si>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</si>
  <si>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</si>
  <si>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</si>
  <si>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</si>
  <si>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</si>
  <si>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</si>
  <si>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</si>
  <si>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</si>
  <si>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</si>
  <si>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</si>
  <si>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</si>
  <si>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12 1 02 00180</t>
  </si>
  <si>
    <t>04 5 00 00000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</si>
  <si>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</si>
  <si>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</si>
  <si>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</si>
  <si>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</si>
  <si>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</si>
  <si>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</si>
  <si>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</si>
  <si>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</si>
  <si>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Основное мероприятие "Хранение, комплектование, учет и использование архивных документов в муниципальных архивах"</t>
  </si>
  <si>
    <t>Расходы на обеспечение деятельности (оказание услуг) муниципальных архивов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</si>
  <si>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</si>
  <si>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04 2 00 00000</t>
  </si>
  <si>
    <t>08 1 03 00000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</si>
  <si>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</si>
  <si>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</si>
  <si>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</si>
  <si>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</si>
  <si>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</si>
  <si>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</si>
  <si>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13 4 00 00000</t>
  </si>
  <si>
    <t>Подпрограмма «Молодежь Подмосковья»</t>
  </si>
  <si>
    <t>13 4 01 00000</t>
  </si>
  <si>
    <t>13 4 01 00770</t>
  </si>
  <si>
    <t>Организация и осуществление мероприятий по работе с детьми и молодежью в городском округе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</si>
  <si>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</si>
  <si>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</si>
  <si>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Мероприятия по обеспечению безопасности дорожного движения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</si>
  <si>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</si>
  <si>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</si>
  <si>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</si>
  <si>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</si>
  <si>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</si>
  <si>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</si>
  <si>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</si>
  <si>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17 1 01 01340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</si>
  <si>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</si>
  <si>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</si>
  <si>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</si>
  <si>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</si>
  <si>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</si>
  <si>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</si>
  <si>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</si>
  <si>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</si>
  <si>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</si>
  <si>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</si>
  <si>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12 3 00 00000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</si>
  <si>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</si>
  <si>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</si>
  <si>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</si>
  <si>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</si>
  <si>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</si>
  <si>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</si>
  <si>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</si>
  <si>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</si>
  <si>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</si>
  <si>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</si>
  <si>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</si>
  <si>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</si>
  <si>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(тыс.руб.)</t>
  </si>
  <si>
    <t>Федеральный проект " Культурная среда"</t>
  </si>
  <si>
    <t>02 5 A1 00000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</si>
  <si>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</si>
  <si>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02 5 00 00000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</si>
  <si>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</si>
  <si>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02 5 A1 S0480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</si>
  <si>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</si>
  <si>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</si>
  <si>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</si>
  <si>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</si>
  <si>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10 3 00 00000</t>
  </si>
  <si>
    <t>12 5 01 00870</t>
  </si>
  <si>
    <t>Взносы в общественные организации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</si>
  <si>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</si>
  <si>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</si>
  <si>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</si>
  <si>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</si>
  <si>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</si>
  <si>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</si>
  <si>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</si>
  <si>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</si>
  <si>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08 1 07 00480</t>
  </si>
  <si>
    <t>Организация ритуальных услуг</t>
  </si>
  <si>
    <t>09 3 00 00000</t>
  </si>
  <si>
    <t>09 3 01 00000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</si>
  <si>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</si>
  <si>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</si>
  <si>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</si>
  <si>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13 3 00 00000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</si>
  <si>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</si>
  <si>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17 3 01 00000</t>
  </si>
  <si>
    <t>Основное мероприятие "Приведение в надлежащее состояние подъездов в многоквартирных домах"</t>
  </si>
  <si>
    <t>99 0 00 55491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</si>
  <si>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</si>
  <si>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02 3 01 L5198</t>
  </si>
  <si>
    <t>17 1 01 S2630</t>
  </si>
  <si>
    <t>Устройство систем наружного освещения в рамках реализации проекта "Светлый город"</t>
  </si>
  <si>
    <t>02 2 01 60370</t>
  </si>
  <si>
    <t>Сохранение достигнутого уровня заработной платы отдельных категорий работников в сферах здравоохранения, культуры</t>
  </si>
  <si>
    <t>02 3 01 60370</t>
  </si>
  <si>
    <t>02 4 04 00000</t>
  </si>
  <si>
    <t>02 4 04 00501</t>
  </si>
  <si>
    <t>Основное мероприятие "Обеспечение функций культурно-досуговых учреждений"</t>
  </si>
  <si>
    <t>02 4 04 00502</t>
  </si>
  <si>
    <t>02 4 04 06111</t>
  </si>
  <si>
    <t>02 4 04 06112</t>
  </si>
  <si>
    <t>02 4 05 01310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</si>
  <si>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</si>
  <si>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02 4 07 00000</t>
  </si>
  <si>
    <t>02 4 07 60370</t>
  </si>
  <si>
    <t>Основное мероприятие "Обеспечение функций муниципальных учреждений культуры Московской области"</t>
  </si>
  <si>
    <t>03 1 01 00000</t>
  </si>
  <si>
    <t>03 1 01 00390</t>
  </si>
  <si>
    <t>Проведение капитального ремонта, технического переоснащения и благоустройства территорий учреждений образования</t>
  </si>
  <si>
    <t>03 1 01 06041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</si>
  <si>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</si>
  <si>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03 1 01 06042</t>
  </si>
  <si>
    <t>03 1 01 06051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</si>
  <si>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</si>
  <si>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03 1 01 06052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</si>
  <si>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образования(мероприятия в сфере образования)</t>
  </si>
  <si>
    <t>03 1 01 53031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</si>
  <si>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</si>
  <si>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03 1 01 62010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</si>
  <si>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</si>
  <si>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03 1 01 62140</t>
  </si>
  <si>
    <t>03 1 02 62230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</si>
  <si>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</si>
  <si>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03 1 02 62970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</si>
  <si>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</si>
  <si>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</si>
  <si>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</si>
  <si>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1 02 S2870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</si>
  <si>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</si>
  <si>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03 2 02 00000</t>
  </si>
  <si>
    <t>Основное мероприятие "Финансовое обеспечение деятельности организаций дополнительного образования"</t>
  </si>
  <si>
    <t>03 2 02 06061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</si>
  <si>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задания)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</si>
  <si>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</si>
  <si>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</si>
  <si>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03 2 04 00940</t>
  </si>
  <si>
    <t>03 2 EВ 00000</t>
  </si>
  <si>
    <t>Федеральный проект "Патриотическое воспитание граждан Российской Федерации"</t>
  </si>
  <si>
    <t>03 2 EВ 57860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</si>
  <si>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</si>
  <si>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</si>
  <si>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</si>
  <si>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03 4 01 00131</t>
  </si>
  <si>
    <t>03 4 01 00132</t>
  </si>
  <si>
    <t>03 4 01 00133</t>
  </si>
  <si>
    <t>03 1 04 00000</t>
  </si>
  <si>
    <t>03 1 04 06050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</si>
  <si>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</si>
  <si>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03 1 08 00000</t>
  </si>
  <si>
    <t>03 1 08 L7501</t>
  </si>
  <si>
    <t>03 1 08 L7502</t>
  </si>
  <si>
    <t>03 1 08 S2370</t>
  </si>
  <si>
    <t>03 1 08 S3770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</si>
  <si>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</si>
  <si>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</si>
  <si>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</si>
  <si>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Устройство спортивных и детских площадок на территории муниципальных общеобразовательных организаций</t>
  </si>
  <si>
    <t>Проведение работ по капитальному ремонту зданий региональных (муниципальных) общеобразовательных организаций</t>
  </si>
  <si>
    <t>03 1 08 S3780</t>
  </si>
  <si>
    <t>03 1 08 S3800</t>
  </si>
  <si>
    <t>Оснащение отремонтированных зданий общеобразовательных организаций средствами обучения и воспитания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</si>
  <si>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</si>
  <si>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 1 EВ 00000</t>
  </si>
  <si>
    <t>03 1 EВ 51791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</si>
  <si>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</si>
  <si>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04 1 15 00000</t>
  </si>
  <si>
    <t>04 1 15 00840</t>
  </si>
  <si>
    <t>04 2 03 00000</t>
  </si>
  <si>
    <t>04 2 03 00410</t>
  </si>
  <si>
    <t>04 2 03 S2191</t>
  </si>
  <si>
    <t>04 2 03 S2192</t>
  </si>
  <si>
    <t>Основное мероприятие "Мероприятия по организации отдыха детей в каникулярное время"</t>
  </si>
  <si>
    <t>Мероприятия по организации отдыха детей в каникулярное время (организация отдыха детей и подростков в санаторно-курортных учреждениях и загородных оздоровительных лагерях)</t>
  </si>
  <si>
    <t>Мероприятия по организации отдыха детей в каникулярное время (организация отдыха детей и подростков в лагерях с дневным пребыванием)</t>
  </si>
  <si>
    <t>04 5 03 00000</t>
  </si>
  <si>
    <t>04 5 03 60680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</si>
  <si>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</si>
  <si>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04 6 00 00000</t>
  </si>
  <si>
    <t>04 6 01 00000</t>
  </si>
  <si>
    <t>04 6 01 00760</t>
  </si>
  <si>
    <t>04 6 01 00880</t>
  </si>
  <si>
    <t>Основное мероприятие "Развитие негосударственного сектора социального обслуживания"</t>
  </si>
  <si>
    <t>Оказание поддержки социально ориентированным некоммерческим организациям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</si>
  <si>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</si>
  <si>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</si>
  <si>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</si>
  <si>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</si>
  <si>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</si>
  <si>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05 2 00 00000</t>
  </si>
  <si>
    <t>05 2 01 00000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</si>
  <si>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</si>
  <si>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</si>
  <si>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05 2 04 00000</t>
  </si>
  <si>
    <t>05 2 04 60360</t>
  </si>
  <si>
    <t>05 2 04 60370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</si>
  <si>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</si>
  <si>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</si>
  <si>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07 0 00 00000</t>
  </si>
  <si>
    <t>07 1 00 00000</t>
  </si>
  <si>
    <t>07 1 01 00000</t>
  </si>
  <si>
    <t>07 1 01 00370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</si>
  <si>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</si>
  <si>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</si>
  <si>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среды"</t>
  </si>
  <si>
    <t>Организация мероприятий по охране окружающей среды в границах городского округа</t>
  </si>
  <si>
    <t>08 1 03 00980</t>
  </si>
  <si>
    <t>Реализация мероприятий по обеспечению общественного порядка и общественной безопасности</t>
  </si>
  <si>
    <t>08 2 01 01850</t>
  </si>
  <si>
    <t>08 3 03 00000</t>
  </si>
  <si>
    <t>08 3 03 00670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</si>
  <si>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</si>
  <si>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</si>
  <si>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</si>
  <si>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</si>
  <si>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10 3 01 00000</t>
  </si>
  <si>
    <t>10 3 01 S4731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</si>
  <si>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</si>
  <si>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Строительство и реконструкция объектов теплоснабжения (Реконструкция котельной № 1 г.Лыткарино (в т.ч. ПИР)</t>
  </si>
  <si>
    <t>10 8 02 00000</t>
  </si>
  <si>
    <t>10 8 02 61930</t>
  </si>
  <si>
    <t>Подпрограмма "Реализация полномочий в сфере жилищно-коммунального хозяйства"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</si>
  <si>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</si>
  <si>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</si>
  <si>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12 1 04 00000</t>
  </si>
  <si>
    <t>12 1 04 00131</t>
  </si>
  <si>
    <t>12 1 04 00132</t>
  </si>
  <si>
    <t>12 1 04 00133</t>
  </si>
  <si>
    <t>12 3 01 00800</t>
  </si>
  <si>
    <t>12 5 01 01680</t>
  </si>
  <si>
    <t>Обеспечение деятельности муниципальных казенных учреждений в сфере закупок товаров, работ, услуг</t>
  </si>
  <si>
    <t>12 5 03 00000</t>
  </si>
  <si>
    <t>12 5 03 00830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</si>
  <si>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</si>
  <si>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13 3 02 00000</t>
  </si>
  <si>
    <t>13 3 02 S3051</t>
  </si>
  <si>
    <t>Основное мероприятие "Практики инициативного бюджетирования"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</si>
  <si>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</si>
  <si>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13 4 02 00000</t>
  </si>
  <si>
    <t>13 4 02 01510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</si>
  <si>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</si>
  <si>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</si>
  <si>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13 6 00 00000</t>
  </si>
  <si>
    <t>13 6 03 00000</t>
  </si>
  <si>
    <t>13 6 03 51180</t>
  </si>
  <si>
    <t>Основное мероприятие "Осуществление первичного воинского учета"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</si>
  <si>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</si>
  <si>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14 2 04 00000</t>
  </si>
  <si>
    <t>14 2 04 00200</t>
  </si>
  <si>
    <t>14 2 04 00210</t>
  </si>
  <si>
    <t>14 2 04 S0240</t>
  </si>
  <si>
    <t>15 1 01 00000</t>
  </si>
  <si>
    <t>15 1 01 S0650</t>
  </si>
  <si>
    <t>15 3 00 00000</t>
  </si>
  <si>
    <t>15 3 01 00000</t>
  </si>
  <si>
    <t>15 3 01 06190</t>
  </si>
  <si>
    <t>15 4 00 00000</t>
  </si>
  <si>
    <t>15 4 01 00000</t>
  </si>
  <si>
    <t>15 4 01 06160</t>
  </si>
  <si>
    <t>Подпрограмма "Развитие архивного дела"</t>
  </si>
  <si>
    <t>15 4 02 00000</t>
  </si>
  <si>
    <t>15 4 02 60690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</si>
  <si>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</si>
  <si>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16 2 04 00000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</si>
  <si>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</si>
  <si>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</si>
  <si>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</si>
  <si>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</si>
  <si>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</si>
  <si>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17 2 01 00621</t>
  </si>
  <si>
    <t>Содержание территорий в нормативном состоянии (МБУ "Лыткаринский историко-краеведческий музей")</t>
  </si>
  <si>
    <t>17 2 01 00622</t>
  </si>
  <si>
    <t>Содержание территорий в нормативном состоянии (МБУ "ДК "Мир")</t>
  </si>
  <si>
    <t>17 2 01 00623</t>
  </si>
  <si>
    <t>Содержание территорий в нормативном состоянии (Управление ЖКХ и РГИ г.Лыткарино)</t>
  </si>
  <si>
    <t>17 2 01 01330</t>
  </si>
  <si>
    <t>Комплексное благоустройство дворовых территорий</t>
  </si>
  <si>
    <t>17 2 01 62670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</si>
  <si>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</si>
  <si>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 2 01 S2890</t>
  </si>
  <si>
    <t>Ямочный ремонт асфальтового покрытия дворовых территорий</t>
  </si>
  <si>
    <t>17 2 02 00000</t>
  </si>
  <si>
    <t>17 2 02 01260</t>
  </si>
  <si>
    <t>17 2 03 00000</t>
  </si>
  <si>
    <t>17 2 03 70950</t>
  </si>
  <si>
    <t>Ремонт подъездов в многоквартирных домах за счет средств местного бюджета</t>
  </si>
  <si>
    <t>17 3 01 00131</t>
  </si>
  <si>
    <t>17 3 01 00132</t>
  </si>
  <si>
    <t>17 3 01 00133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</si>
  <si>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</si>
  <si>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</si>
  <si>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99 0 00 04003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</si>
  <si>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</si>
  <si>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99 0 00 04005</t>
  </si>
  <si>
    <t>Иные расходы (предоставление субсидии МП "Водоканал"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</si>
  <si>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08 2 02 00340</t>
  </si>
  <si>
    <t>10 3 01 71990</t>
  </si>
  <si>
    <t>Капитальный ремонт объектов теплоснабжения за счет средств местного бюджета</t>
  </si>
  <si>
    <t>10 8 01 00000</t>
  </si>
  <si>
    <t>10 8 01 61430</t>
  </si>
  <si>
    <t>Реализация отдельных мероприятий муниципальных программ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</si>
  <si>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</si>
  <si>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13 6 04 00000</t>
  </si>
  <si>
    <t>13 6 04 51200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</si>
  <si>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</si>
  <si>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</si>
  <si>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99 0 00 00060</t>
  </si>
  <si>
    <t>99 0 00 00070</t>
  </si>
  <si>
    <t>Резервный фонд администрации</t>
  </si>
  <si>
    <t>Резервный фонд на предупреждение и ликвидацию чрезвычайных ситуаций и последствий стихийных бедствий</t>
  </si>
  <si>
    <t>99 0 00 04006</t>
  </si>
  <si>
    <t>Иные расходы (Премия Губернатора Московской области "Прорыв года")</t>
  </si>
  <si>
    <t>99 0 00 04007</t>
  </si>
  <si>
    <t>Иные расходы(обеспечение участия городского округа Лыткарино в государственных программах Московской области)</t>
  </si>
  <si>
    <t>Исполнено за 2023 год</t>
  </si>
  <si>
    <t>Мероприятия в сфере культуры</t>
  </si>
  <si>
    <t>02 4 04 00500</t>
  </si>
  <si>
    <t>02 4 04 06110</t>
  </si>
  <si>
    <t>Расходы на обеспечение деятельности (оказание услуг) муниципальных учреждений - культурно-досуговые учреждения</t>
  </si>
  <si>
    <t>03 1 01 06040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</si>
  <si>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</si>
  <si>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03 1 01 06050</t>
  </si>
  <si>
    <t>04 2 03 S2190</t>
  </si>
  <si>
    <t xml:space="preserve">Мероприятия по организации отдыха детей в каникулярное время </t>
  </si>
  <si>
    <t>12 1 04 00130</t>
  </si>
  <si>
    <t>Обеспечение деятельности органов местного самоуправления</t>
  </si>
  <si>
    <t>12 5 01 00120</t>
  </si>
  <si>
    <t>Обеспечение деятельности администрации</t>
  </si>
  <si>
    <t>12 5 01 00160</t>
  </si>
  <si>
    <t>Обеспечение деятельности финансового органа</t>
  </si>
  <si>
    <t>12 5 01 06090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</si>
  <si>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</si>
  <si>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</si>
  <si>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</si>
  <si>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17 2 01 00620</t>
  </si>
  <si>
    <t>Содержание территорий в нормативном состоянии</t>
  </si>
  <si>
    <t>03 4 01 00130</t>
  </si>
  <si>
    <t>10 2 G6 50130</t>
  </si>
  <si>
    <t>Сокращение доли загрязненных сточных вод</t>
  </si>
  <si>
    <t>10 3 01 S4730</t>
  </si>
  <si>
    <t>Строительство и реконструкция объектов теплоснабжения</t>
  </si>
  <si>
    <t>13 3 02 S3050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</si>
  <si>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</si>
  <si>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17 3 01 00130</t>
  </si>
  <si>
    <t>95 0 00 00030</t>
  </si>
  <si>
    <t>Расходы на содержание представительного органа муниципального образования</t>
  </si>
  <si>
    <t>95 0 00 00150</t>
  </si>
  <si>
    <t>Обеспечение деятельности контрольно-счетной палаты</t>
  </si>
  <si>
    <t>99 0 00 04000</t>
  </si>
  <si>
    <t>Иные расходы</t>
  </si>
  <si>
    <t>Муниципальная программа "Культура и туризм"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</si>
  <si>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</si>
  <si>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</si>
  <si>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</si>
  <si>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</si>
  <si>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</si>
  <si>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Подпрограмма "Развитие образования в сфере культуры"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</si>
  <si>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</si>
  <si>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Подпрограмма "Дополнительное образование, воспитание и психолого-социальное сопровождение детей"</t>
  </si>
  <si>
    <t>03 2 02 06060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</si>
  <si>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</si>
  <si>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 Развитие системы отдыха и оздоровления детей"</t>
  </si>
  <si>
    <t>Организация и проведение официальных физкультурно-оздоровительных и спортивных мероприятий</t>
  </si>
  <si>
    <t>Основное мероприятие "Сохранение ветеринарно-санитарного благополучия"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</si>
  <si>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</si>
  <si>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</si>
  <si>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"Развитие похоронного дела"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</si>
  <si>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</si>
  <si>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"Развитие и эксплуатация Системы-112 на территории Московской области"</t>
  </si>
  <si>
    <t>Содержание и развитие Системы-112, ЕДДС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</si>
  <si>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</si>
  <si>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</si>
  <si>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</si>
  <si>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</si>
  <si>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</si>
  <si>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</si>
  <si>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</si>
  <si>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"Объекты теплоснабжения, инженерные коммуникации"</t>
  </si>
  <si>
    <t>Подпрограмма "Эффективное управление имущественным комплексом"</t>
  </si>
  <si>
    <t>Взносы на капитальный ремонт общего имущества многоквартирных домов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</si>
  <si>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</si>
  <si>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</si>
  <si>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Подпрограмма "Эффективное местное самоуправление"</t>
  </si>
  <si>
    <t>Основное мероприятие "Вовлечение молодежи в общественную жизнь"</t>
  </si>
  <si>
    <t>Основное мероприятие "Организация транспортного обслуживания населения"</t>
  </si>
  <si>
    <t>Подпрограмма "Реализация политики пространственного развития городского округа"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</si>
  <si>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</si>
  <si>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</si>
  <si>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</si>
  <si>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Утверждённый план на 2023 год</t>
  </si>
  <si>
    <t>Уточнённый план на 2023 год</t>
  </si>
  <si>
    <t>5</t>
  </si>
  <si>
    <t>6</t>
  </si>
  <si>
    <t>7</t>
  </si>
  <si>
    <t>8</t>
  </si>
  <si>
    <t>Отклонение от утверждённого плана (гр. 3 - гр. 5)</t>
  </si>
  <si>
    <t>Отклонение от уточнённого плана      (гр. 4 - гр. 5)</t>
  </si>
  <si>
    <t>% исполнения утверждённого плана (гр. 5/гр. 3)</t>
  </si>
  <si>
    <t>% исполнения уточнённого плана (гр. 5/гр. 4)</t>
  </si>
  <si>
    <t>-</t>
  </si>
  <si>
    <t>Сведения об исполнении бюджета городского округа Лыткарино по расходам в разрезе муниципальных программ за 2023 год в сравнении с запланированными значениями, утвержденными решением о бюджете, и в сравнении с плановыми значениями согласно отчёта об исполнении бюджета городского округа Лыткарино, и отклонение от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</si>
</sst>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105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2" xfId="0" applyNumberFormat="1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vertical="top"/>
    </xf>
    <xf numFmtId="0" fontId="9" fillId="0" borderId="2" xfId="2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3" xfId="0" applyNumberFormat="1" applyFont="1" applyFill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2" applyFont="1" applyFill="1" applyBorder="1" applyAlignment="1" applyProtection="1">
      <alignment vertical="center" wrapText="1"/>
      <protection locked="0" hidden="1"/>
    </xf>
    <xf numFmtId="49" fontId="9" fillId="2" borderId="2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wrapText="1"/>
      <protection locked="0" hidden="1"/>
    </xf>
    <xf numFmtId="0" fontId="9" fillId="2" borderId="2" xfId="2" applyNumberFormat="1" applyFont="1" applyFill="1" applyBorder="1" applyAlignment="1" applyProtection="1">
      <alignment horizontal="left" wrapText="1"/>
      <protection locked="0" hidden="1"/>
    </xf>
    <xf numFmtId="49" fontId="12" fillId="2" borderId="1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horizontal="left" wrapText="1"/>
      <protection locked="0" hidden="1"/>
    </xf>
    <xf numFmtId="49" fontId="9" fillId="2" borderId="2" xfId="2" applyNumberFormat="1" applyFont="1" applyFill="1" applyBorder="1" applyAlignment="1" applyProtection="1">
      <alignment horizontal="left" wrapText="1"/>
      <protection locked="0" hidden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left" vertical="center" wrapText="1"/>
      <protection locked="0" hidden="1"/>
    </xf>
    <xf numFmtId="0" fontId="9" fillId="0" borderId="2" xfId="0" applyNumberFormat="1" applyFont="1" applyFill="1" applyBorder="1" applyAlignment="1" applyProtection="1">
      <alignment vertical="center" wrapText="1"/>
      <protection locked="0" hidden="1"/>
    </xf>
    <xf numFmtId="0" fontId="9" fillId="2" borderId="2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>
      <alignment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2" borderId="2" xfId="0" applyNumberFormat="1" applyFont="1" applyFill="1" applyBorder="1" applyAlignment="1" applyProtection="1">
      <alignment horizontal="center" vertical="center" wrapText="1"/>
    </xf>
    <xf numFmtId="166" fontId="9" fillId="2" borderId="2" xfId="2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13" fillId="2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166" fontId="4" fillId="2" borderId="5" xfId="0" applyNumberFormat="1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49" fontId="9" fillId="2" borderId="6" xfId="2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6" xfId="2" applyNumberFormat="1" applyFont="1" applyFill="1" applyBorder="1" applyAlignment="1" applyProtection="1">
      <alignment horizontal="center" vertical="center" wrapText="1"/>
      <protection locked="0" hidden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wrapText="1"/>
      <protection locked="0" hidden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49" fontId="9" fillId="2" borderId="6" xfId="2" applyNumberFormat="1" applyFont="1" applyFill="1" applyBorder="1" applyAlignment="1" applyProtection="1">
      <alignment wrapText="1"/>
      <protection locked="0" hidden="1"/>
    </xf>
    <xf numFmtId="49" fontId="9" fillId="2" borderId="5" xfId="2" applyNumberFormat="1" applyFont="1" applyFill="1" applyBorder="1" applyAlignment="1" applyProtection="1">
      <alignment wrapText="1"/>
      <protection locked="0" hidden="1"/>
    </xf>
    <xf numFmtId="49" fontId="9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0" borderId="0" xfId="0" applyNumberFormat="1" applyFont="1" applyFill="1" applyAlignment="1" applyProtection="1">
      <alignment horizont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left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3"/>
  <sheetViews>
    <sheetView tabSelected="1" view="pageBreakPreview" zoomScale="110" zoomScaleNormal="100" zoomScaleSheetLayoutView="110" workbookViewId="0">
      <pane ySplit="4" topLeftCell="A140" activePane="bottomLeft" state="frozen"/>
      <selection pane="bottomLeft" activeCell="D142" sqref="D142"/>
    </sheetView>
  </sheetViews>
  <sheetFormatPr defaultColWidth="9.140625" defaultRowHeight="15" x14ac:dyDescent="0.25"/>
  <cols>
    <col min="1" max="1" width="71.140625" style="1" customWidth="1"/>
    <col min="2" max="3" width="15.140625" style="9" customWidth="1"/>
    <col min="4" max="4" width="16.85546875" style="9" customWidth="1"/>
    <col min="5" max="5" width="17.7109375" style="21" customWidth="1"/>
    <col min="6" max="6" width="16" style="93" customWidth="1"/>
    <col min="7" max="7" width="15.5703125" style="21" customWidth="1"/>
    <col min="8" max="8" width="17.7109375" style="21" customWidth="1"/>
    <col min="9" max="9" width="13.85546875" style="26" customWidth="1"/>
    <col min="10" max="16384" width="9.140625" style="1"/>
  </cols>
  <sheetData>
    <row r="1" spans="1:9" ht="60.75" customHeight="1" x14ac:dyDescent="0.25">
      <c r="A1" s="103" t="s">
        <v>619</v>
      </c>
      <c r="B1" s="104"/>
      <c r="C1" s="104"/>
      <c r="D1" s="104"/>
      <c r="E1" s="104"/>
      <c r="F1" s="104"/>
      <c r="G1" s="104"/>
      <c r="H1" s="104"/>
      <c r="I1" s="104"/>
    </row>
    <row r="2" spans="1:9" ht="16.5" thickBot="1" x14ac:dyDescent="0.3">
      <c r="A2" s="101"/>
      <c r="B2" s="102"/>
      <c r="C2" s="70"/>
      <c r="D2" s="57"/>
      <c r="I2" s="27" t="s">
        <v>274</v>
      </c>
    </row>
    <row r="3" spans="1:9" ht="40.5" customHeight="1" thickBot="1" x14ac:dyDescent="0.3">
      <c r="A3" s="11" t="s">
        <v>0</v>
      </c>
      <c r="B3" s="11" t="s">
        <v>200</v>
      </c>
      <c r="C3" s="71" t="s">
        <v>608</v>
      </c>
      <c r="D3" s="71" t="s">
        <v>609</v>
      </c>
      <c r="E3" s="73" t="s">
        <v>533</v>
      </c>
      <c r="F3" s="74" t="s">
        <v>614</v>
      </c>
      <c r="G3" s="74" t="s">
        <v>615</v>
      </c>
      <c r="H3" s="74" t="s">
        <v>616</v>
      </c>
      <c r="I3" s="75" t="s">
        <v>617</v>
      </c>
    </row>
    <row r="4" spans="1:9" ht="16.5" thickBot="1" x14ac:dyDescent="0.3">
      <c r="A4" s="36">
        <v>1</v>
      </c>
      <c r="B4" s="36">
        <v>2</v>
      </c>
      <c r="C4" s="36">
        <v>3</v>
      </c>
      <c r="D4" s="36">
        <v>4</v>
      </c>
      <c r="E4" s="37" t="s">
        <v>610</v>
      </c>
      <c r="F4" s="37" t="s">
        <v>611</v>
      </c>
      <c r="G4" s="37" t="s">
        <v>612</v>
      </c>
      <c r="H4" s="37" t="s">
        <v>613</v>
      </c>
      <c r="I4" s="36">
        <v>9</v>
      </c>
    </row>
    <row r="5" spans="1:9" s="5" customFormat="1" thickBot="1" x14ac:dyDescent="0.25">
      <c r="A5" s="38" t="s">
        <v>569</v>
      </c>
      <c r="B5" s="53" t="s">
        <v>1</v>
      </c>
      <c r="C5" s="54">
        <f>C6+C10+C16+C31</f>
        <v>185690.9</v>
      </c>
      <c r="D5" s="54">
        <f>D6+D10+D16+D31</f>
        <v>185690.9</v>
      </c>
      <c r="E5" s="54">
        <f>E6+E10+E16+E31</f>
        <v>185446.8</v>
      </c>
      <c r="F5" s="54">
        <f>C5-E5</f>
        <v>244.10000000000582</v>
      </c>
      <c r="G5" s="54">
        <f>D5-E5</f>
        <v>244.10000000000582</v>
      </c>
      <c r="H5" s="65">
        <f>E5/C5</f>
        <v>0.99868544985241603</v>
      </c>
      <c r="I5" s="65">
        <f>E5/D5</f>
        <v>0.99868544985241603</v>
      </c>
    </row>
    <row r="6" spans="1:9" x14ac:dyDescent="0.25">
      <c r="A6" s="76" t="s">
        <v>570</v>
      </c>
      <c r="B6" s="77" t="s">
        <v>2</v>
      </c>
      <c r="C6" s="78">
        <f>C7</f>
        <v>21780.1</v>
      </c>
      <c r="D6" s="78">
        <f>D7</f>
        <v>21780.1</v>
      </c>
      <c r="E6" s="78">
        <f>E7</f>
        <v>21780.1</v>
      </c>
      <c r="F6" s="78">
        <f t="shared" ref="F6:F69" si="0">C6-E6</f>
        <v>0</v>
      </c>
      <c r="G6" s="78">
        <f t="shared" ref="G6:G69" si="1">D6-E6</f>
        <v>0</v>
      </c>
      <c r="H6" s="79">
        <f t="shared" ref="H6:H69" si="2">E6/C6</f>
        <v>1</v>
      </c>
      <c r="I6" s="79">
        <f t="shared" ref="I6:I75" si="3">E6/D6</f>
        <v>1</v>
      </c>
    </row>
    <row r="7" spans="1:9" ht="30" x14ac:dyDescent="0.25">
      <c r="A7" s="24" t="s">
        <v>3</v>
      </c>
      <c r="B7" s="60" t="s">
        <v>4</v>
      </c>
      <c r="C7" s="55">
        <f>C8+C9</f>
        <v>21780.1</v>
      </c>
      <c r="D7" s="55">
        <f>D8+D9</f>
        <v>21780.1</v>
      </c>
      <c r="E7" s="55">
        <f>E8+E9</f>
        <v>21780.1</v>
      </c>
      <c r="F7" s="55">
        <f t="shared" si="0"/>
        <v>0</v>
      </c>
      <c r="G7" s="55">
        <f t="shared" si="1"/>
        <v>0</v>
      </c>
      <c r="H7" s="66">
        <f t="shared" si="2"/>
        <v>1</v>
      </c>
      <c r="I7" s="66">
        <f t="shared" si="3"/>
        <v>1</v>
      </c>
    </row>
    <row r="8" spans="1:9" ht="30" x14ac:dyDescent="0.25">
      <c r="A8" s="24" t="s">
        <v>5</v>
      </c>
      <c r="B8" s="60" t="s">
        <v>6</v>
      </c>
      <c r="C8" s="55">
        <v>20157.099999999999</v>
      </c>
      <c r="D8" s="55">
        <v>20157.099999999999</v>
      </c>
      <c r="E8" s="55">
        <v>20157.099999999999</v>
      </c>
      <c r="F8" s="55">
        <f t="shared" si="0"/>
        <v>0</v>
      </c>
      <c r="G8" s="55">
        <f t="shared" si="1"/>
        <v>0</v>
      </c>
      <c r="H8" s="66">
        <f t="shared" si="2"/>
        <v>1</v>
      </c>
      <c r="I8" s="66">
        <f t="shared" si="3"/>
        <v>1</v>
      </c>
    </row>
    <row r="9" spans="1:9" s="28" customFormat="1" ht="30" x14ac:dyDescent="0.25">
      <c r="A9" s="24" t="s">
        <v>313</v>
      </c>
      <c r="B9" s="60" t="s">
        <v>312</v>
      </c>
      <c r="C9" s="55">
        <v>1623</v>
      </c>
      <c r="D9" s="55">
        <v>1623</v>
      </c>
      <c r="E9" s="55">
        <v>1623</v>
      </c>
      <c r="F9" s="55">
        <f t="shared" si="0"/>
        <v>0</v>
      </c>
      <c r="G9" s="55">
        <f t="shared" si="1"/>
        <v>0</v>
      </c>
      <c r="H9" s="66">
        <f t="shared" si="2"/>
        <v>1</v>
      </c>
      <c r="I9" s="66">
        <f t="shared" si="3"/>
        <v>1</v>
      </c>
    </row>
    <row r="10" spans="1:9" x14ac:dyDescent="0.25">
      <c r="A10" s="24" t="s">
        <v>571</v>
      </c>
      <c r="B10" s="60" t="s">
        <v>7</v>
      </c>
      <c r="C10" s="55">
        <f>C11</f>
        <v>32488.799999999999</v>
      </c>
      <c r="D10" s="55">
        <f>D11</f>
        <v>32488.799999999999</v>
      </c>
      <c r="E10" s="55">
        <f>E11</f>
        <v>32488.799999999999</v>
      </c>
      <c r="F10" s="55">
        <f t="shared" si="0"/>
        <v>0</v>
      </c>
      <c r="G10" s="55">
        <f t="shared" si="1"/>
        <v>0</v>
      </c>
      <c r="H10" s="66">
        <f t="shared" si="2"/>
        <v>1</v>
      </c>
      <c r="I10" s="66">
        <f t="shared" si="3"/>
        <v>1</v>
      </c>
    </row>
    <row r="11" spans="1:9" ht="30" x14ac:dyDescent="0.25">
      <c r="A11" s="24" t="s">
        <v>8</v>
      </c>
      <c r="B11" s="60" t="s">
        <v>9</v>
      </c>
      <c r="C11" s="55">
        <f>C12+C13+C14+C15</f>
        <v>32488.799999999999</v>
      </c>
      <c r="D11" s="55">
        <f>D12+D13+D14+D15</f>
        <v>32488.799999999999</v>
      </c>
      <c r="E11" s="55">
        <f>E12+E13+E14+E15</f>
        <v>32488.799999999999</v>
      </c>
      <c r="F11" s="55">
        <f t="shared" si="0"/>
        <v>0</v>
      </c>
      <c r="G11" s="55">
        <f t="shared" si="1"/>
        <v>0</v>
      </c>
      <c r="H11" s="66">
        <f t="shared" si="2"/>
        <v>1</v>
      </c>
      <c r="I11" s="66">
        <f t="shared" si="3"/>
        <v>1</v>
      </c>
    </row>
    <row r="12" spans="1:9" s="16" customFormat="1" ht="45" x14ac:dyDescent="0.25">
      <c r="A12" s="24" t="s">
        <v>223</v>
      </c>
      <c r="B12" s="60" t="s">
        <v>222</v>
      </c>
      <c r="C12" s="55">
        <v>1000</v>
      </c>
      <c r="D12" s="55">
        <v>1000</v>
      </c>
      <c r="E12" s="55">
        <v>1000</v>
      </c>
      <c r="F12" s="55">
        <f t="shared" si="0"/>
        <v>0</v>
      </c>
      <c r="G12" s="55">
        <f t="shared" si="1"/>
        <v>0</v>
      </c>
      <c r="H12" s="66">
        <f t="shared" si="2"/>
        <v>1</v>
      </c>
      <c r="I12" s="66">
        <f t="shared" si="3"/>
        <v>1</v>
      </c>
    </row>
    <row r="13" spans="1:9" ht="30" x14ac:dyDescent="0.25">
      <c r="A13" s="24" t="s">
        <v>10</v>
      </c>
      <c r="B13" s="60" t="s">
        <v>11</v>
      </c>
      <c r="C13" s="55">
        <v>28565.599999999999</v>
      </c>
      <c r="D13" s="55">
        <v>28565.599999999999</v>
      </c>
      <c r="E13" s="55">
        <v>28565.599999999999</v>
      </c>
      <c r="F13" s="55">
        <f t="shared" si="0"/>
        <v>0</v>
      </c>
      <c r="G13" s="55">
        <f t="shared" si="1"/>
        <v>0</v>
      </c>
      <c r="H13" s="66">
        <f t="shared" si="2"/>
        <v>1</v>
      </c>
      <c r="I13" s="66">
        <f t="shared" si="3"/>
        <v>1</v>
      </c>
    </row>
    <row r="14" spans="1:9" s="28" customFormat="1" ht="30" x14ac:dyDescent="0.25">
      <c r="A14" s="24" t="s">
        <v>313</v>
      </c>
      <c r="B14" s="60" t="s">
        <v>314</v>
      </c>
      <c r="C14" s="55">
        <v>2556</v>
      </c>
      <c r="D14" s="55">
        <v>2556</v>
      </c>
      <c r="E14" s="55">
        <v>2556</v>
      </c>
      <c r="F14" s="55">
        <f t="shared" si="0"/>
        <v>0</v>
      </c>
      <c r="G14" s="55">
        <f t="shared" si="1"/>
        <v>0</v>
      </c>
      <c r="H14" s="66">
        <f t="shared" si="2"/>
        <v>1</v>
      </c>
      <c r="I14" s="66">
        <f t="shared" si="3"/>
        <v>1</v>
      </c>
    </row>
    <row r="15" spans="1:9" s="23" customFormat="1" ht="45" x14ac:dyDescent="0.25">
      <c r="A15" s="24" t="s">
        <v>572</v>
      </c>
      <c r="B15" s="60" t="s">
        <v>309</v>
      </c>
      <c r="C15" s="55">
        <v>367.2</v>
      </c>
      <c r="D15" s="55">
        <v>367.2</v>
      </c>
      <c r="E15" s="55">
        <v>367.2</v>
      </c>
      <c r="F15" s="55">
        <f t="shared" si="0"/>
        <v>0</v>
      </c>
      <c r="G15" s="55">
        <f t="shared" si="1"/>
        <v>0</v>
      </c>
      <c r="H15" s="66">
        <f t="shared" si="2"/>
        <v>1</v>
      </c>
      <c r="I15" s="66">
        <f t="shared" si="3"/>
        <v>1</v>
      </c>
    </row>
    <row r="16" spans="1:9" ht="30" x14ac:dyDescent="0.25">
      <c r="A16" s="24" t="s">
        <v>573</v>
      </c>
      <c r="B16" s="60" t="s">
        <v>12</v>
      </c>
      <c r="C16" s="55">
        <f>C17+C24+C29</f>
        <v>75957.399999999994</v>
      </c>
      <c r="D16" s="55">
        <f>D17+D24+D29</f>
        <v>75957.399999999994</v>
      </c>
      <c r="E16" s="55">
        <f>E17+E24+E29</f>
        <v>75713.3</v>
      </c>
      <c r="F16" s="55">
        <f t="shared" si="0"/>
        <v>244.09999999999127</v>
      </c>
      <c r="G16" s="55">
        <f t="shared" si="1"/>
        <v>244.09999999999127</v>
      </c>
      <c r="H16" s="66">
        <f t="shared" si="2"/>
        <v>0.99678635656302095</v>
      </c>
      <c r="I16" s="66">
        <f t="shared" si="3"/>
        <v>0.99678635656302095</v>
      </c>
    </row>
    <row r="17" spans="1:9" s="28" customFormat="1" ht="30" x14ac:dyDescent="0.25">
      <c r="A17" s="24" t="s">
        <v>317</v>
      </c>
      <c r="B17" s="60" t="s">
        <v>315</v>
      </c>
      <c r="C17" s="55">
        <f>C18+C21</f>
        <v>69965.899999999994</v>
      </c>
      <c r="D17" s="55">
        <f>D19+D20+D22+D23</f>
        <v>69965.899999999994</v>
      </c>
      <c r="E17" s="55">
        <f>E19+E20+E22+E23</f>
        <v>69721.8</v>
      </c>
      <c r="F17" s="55">
        <f t="shared" si="0"/>
        <v>244.09999999999127</v>
      </c>
      <c r="G17" s="55">
        <f t="shared" si="1"/>
        <v>244.09999999999127</v>
      </c>
      <c r="H17" s="66">
        <f t="shared" si="2"/>
        <v>0.99651115757819175</v>
      </c>
      <c r="I17" s="66">
        <f t="shared" si="3"/>
        <v>0.99651115757819175</v>
      </c>
    </row>
    <row r="18" spans="1:9" s="63" customFormat="1" x14ac:dyDescent="0.25">
      <c r="A18" s="24" t="s">
        <v>534</v>
      </c>
      <c r="B18" s="60" t="s">
        <v>535</v>
      </c>
      <c r="C18" s="55">
        <f>C19+C20</f>
        <v>9328</v>
      </c>
      <c r="D18" s="55">
        <f>D19+D20</f>
        <v>9328</v>
      </c>
      <c r="E18" s="55">
        <f>E19+E20</f>
        <v>9083.9</v>
      </c>
      <c r="F18" s="55">
        <f t="shared" si="0"/>
        <v>244.10000000000036</v>
      </c>
      <c r="G18" s="55">
        <f t="shared" si="1"/>
        <v>244.10000000000036</v>
      </c>
      <c r="H18" s="66">
        <f t="shared" si="2"/>
        <v>0.97383147512864487</v>
      </c>
      <c r="I18" s="66">
        <f t="shared" si="3"/>
        <v>0.97383147512864487</v>
      </c>
    </row>
    <row r="19" spans="1:9" s="28" customFormat="1" ht="30" x14ac:dyDescent="0.25">
      <c r="A19" s="24" t="s">
        <v>13</v>
      </c>
      <c r="B19" s="60" t="s">
        <v>316</v>
      </c>
      <c r="C19" s="55">
        <v>8893</v>
      </c>
      <c r="D19" s="55">
        <v>8893</v>
      </c>
      <c r="E19" s="55">
        <v>8650.9</v>
      </c>
      <c r="F19" s="55">
        <f t="shared" si="0"/>
        <v>242.10000000000036</v>
      </c>
      <c r="G19" s="55">
        <f t="shared" si="1"/>
        <v>242.10000000000036</v>
      </c>
      <c r="H19" s="66">
        <f t="shared" si="2"/>
        <v>0.97277634094231413</v>
      </c>
      <c r="I19" s="66">
        <f t="shared" si="3"/>
        <v>0.97277634094231413</v>
      </c>
    </row>
    <row r="20" spans="1:9" s="28" customFormat="1" ht="30" x14ac:dyDescent="0.25">
      <c r="A20" s="24" t="s">
        <v>14</v>
      </c>
      <c r="B20" s="60" t="s">
        <v>318</v>
      </c>
      <c r="C20" s="55">
        <v>435</v>
      </c>
      <c r="D20" s="55">
        <v>435</v>
      </c>
      <c r="E20" s="55">
        <v>433</v>
      </c>
      <c r="F20" s="55">
        <f t="shared" si="0"/>
        <v>2</v>
      </c>
      <c r="G20" s="55">
        <f t="shared" si="1"/>
        <v>2</v>
      </c>
      <c r="H20" s="66">
        <f t="shared" si="2"/>
        <v>0.99540229885057474</v>
      </c>
      <c r="I20" s="66">
        <f t="shared" si="3"/>
        <v>0.99540229885057474</v>
      </c>
    </row>
    <row r="21" spans="1:9" s="63" customFormat="1" ht="30" x14ac:dyDescent="0.25">
      <c r="A21" s="24" t="s">
        <v>537</v>
      </c>
      <c r="B21" s="60" t="s">
        <v>536</v>
      </c>
      <c r="C21" s="55">
        <f>C22+C23</f>
        <v>60637.9</v>
      </c>
      <c r="D21" s="55">
        <f>D22+D23</f>
        <v>60637.9</v>
      </c>
      <c r="E21" s="55">
        <f>E22+E23</f>
        <v>60637.9</v>
      </c>
      <c r="F21" s="55">
        <f t="shared" si="0"/>
        <v>0</v>
      </c>
      <c r="G21" s="55">
        <f t="shared" si="1"/>
        <v>0</v>
      </c>
      <c r="H21" s="66">
        <f t="shared" si="2"/>
        <v>1</v>
      </c>
      <c r="I21" s="66">
        <f t="shared" si="3"/>
        <v>1</v>
      </c>
    </row>
    <row r="22" spans="1:9" s="28" customFormat="1" ht="45" x14ac:dyDescent="0.25">
      <c r="A22" s="24" t="s">
        <v>16</v>
      </c>
      <c r="B22" s="60" t="s">
        <v>319</v>
      </c>
      <c r="C22" s="55">
        <v>30309.4</v>
      </c>
      <c r="D22" s="55">
        <v>30309.4</v>
      </c>
      <c r="E22" s="55">
        <v>30309.4</v>
      </c>
      <c r="F22" s="55">
        <f t="shared" si="0"/>
        <v>0</v>
      </c>
      <c r="G22" s="55">
        <f t="shared" si="1"/>
        <v>0</v>
      </c>
      <c r="H22" s="66">
        <f t="shared" si="2"/>
        <v>1</v>
      </c>
      <c r="I22" s="66">
        <f t="shared" si="3"/>
        <v>1</v>
      </c>
    </row>
    <row r="23" spans="1:9" s="28" customFormat="1" ht="60" x14ac:dyDescent="0.25">
      <c r="A23" s="24" t="s">
        <v>17</v>
      </c>
      <c r="B23" s="60" t="s">
        <v>320</v>
      </c>
      <c r="C23" s="55">
        <v>30328.5</v>
      </c>
      <c r="D23" s="55">
        <v>30328.5</v>
      </c>
      <c r="E23" s="55">
        <v>30328.5</v>
      </c>
      <c r="F23" s="55">
        <f t="shared" si="0"/>
        <v>0</v>
      </c>
      <c r="G23" s="55">
        <f t="shared" si="1"/>
        <v>0</v>
      </c>
      <c r="H23" s="66">
        <f t="shared" si="2"/>
        <v>1</v>
      </c>
      <c r="I23" s="66">
        <f t="shared" si="3"/>
        <v>1</v>
      </c>
    </row>
    <row r="24" spans="1:9" ht="60" x14ac:dyDescent="0.25">
      <c r="A24" s="24" t="s">
        <v>574</v>
      </c>
      <c r="B24" s="60" t="s">
        <v>15</v>
      </c>
      <c r="C24" s="55">
        <f>C25</f>
        <v>1722.5</v>
      </c>
      <c r="D24" s="55">
        <f>D25</f>
        <v>1722.5</v>
      </c>
      <c r="E24" s="55">
        <f>E25</f>
        <v>1722.5</v>
      </c>
      <c r="F24" s="55">
        <f t="shared" si="0"/>
        <v>0</v>
      </c>
      <c r="G24" s="55">
        <f t="shared" si="1"/>
        <v>0</v>
      </c>
      <c r="H24" s="66">
        <f t="shared" si="2"/>
        <v>1</v>
      </c>
      <c r="I24" s="66">
        <f t="shared" si="3"/>
        <v>1</v>
      </c>
    </row>
    <row r="25" spans="1:9" s="28" customFormat="1" ht="30" x14ac:dyDescent="0.25">
      <c r="A25" s="24" t="s">
        <v>322</v>
      </c>
      <c r="B25" s="60" t="s">
        <v>321</v>
      </c>
      <c r="C25" s="55">
        <v>1722.5</v>
      </c>
      <c r="D25" s="55">
        <v>1722.5</v>
      </c>
      <c r="E25" s="55">
        <v>1722.5</v>
      </c>
      <c r="F25" s="55">
        <f t="shared" si="0"/>
        <v>0</v>
      </c>
      <c r="G25" s="55">
        <f t="shared" si="1"/>
        <v>0</v>
      </c>
      <c r="H25" s="66">
        <f t="shared" si="2"/>
        <v>1</v>
      </c>
      <c r="I25" s="66">
        <f t="shared" si="3"/>
        <v>1</v>
      </c>
    </row>
    <row r="26" spans="1:9" s="19" customFormat="1" ht="45" hidden="1" x14ac:dyDescent="0.25">
      <c r="A26" s="24" t="s">
        <v>277</v>
      </c>
      <c r="B26" s="60" t="s">
        <v>278</v>
      </c>
      <c r="C26" s="55"/>
      <c r="D26" s="55"/>
      <c r="E26" s="55"/>
      <c r="F26" s="55">
        <f t="shared" si="0"/>
        <v>0</v>
      </c>
      <c r="G26" s="55">
        <f t="shared" si="1"/>
        <v>0</v>
      </c>
      <c r="H26" s="66" t="e">
        <f t="shared" si="2"/>
        <v>#DIV/0!</v>
      </c>
      <c r="I26" s="66" t="e">
        <f t="shared" si="3"/>
        <v>#DIV/0!</v>
      </c>
    </row>
    <row r="27" spans="1:9" s="19" customFormat="1" hidden="1" x14ac:dyDescent="0.25">
      <c r="A27" s="24" t="s">
        <v>275</v>
      </c>
      <c r="B27" s="60" t="s">
        <v>276</v>
      </c>
      <c r="C27" s="55"/>
      <c r="D27" s="55"/>
      <c r="E27" s="55"/>
      <c r="F27" s="55">
        <f t="shared" si="0"/>
        <v>0</v>
      </c>
      <c r="G27" s="55">
        <f t="shared" si="1"/>
        <v>0</v>
      </c>
      <c r="H27" s="66" t="e">
        <f t="shared" si="2"/>
        <v>#DIV/0!</v>
      </c>
      <c r="I27" s="66" t="e">
        <f t="shared" si="3"/>
        <v>#DIV/0!</v>
      </c>
    </row>
    <row r="28" spans="1:9" s="19" customFormat="1" ht="30" hidden="1" x14ac:dyDescent="0.25">
      <c r="A28" s="24" t="s">
        <v>279</v>
      </c>
      <c r="B28" s="60" t="s">
        <v>280</v>
      </c>
      <c r="C28" s="55"/>
      <c r="D28" s="55"/>
      <c r="E28" s="55"/>
      <c r="F28" s="55">
        <f t="shared" si="0"/>
        <v>0</v>
      </c>
      <c r="G28" s="55">
        <f t="shared" si="1"/>
        <v>0</v>
      </c>
      <c r="H28" s="66" t="e">
        <f t="shared" si="2"/>
        <v>#DIV/0!</v>
      </c>
      <c r="I28" s="66" t="e">
        <f t="shared" si="3"/>
        <v>#DIV/0!</v>
      </c>
    </row>
    <row r="29" spans="1:9" s="28" customFormat="1" ht="30" x14ac:dyDescent="0.25">
      <c r="A29" s="24" t="s">
        <v>325</v>
      </c>
      <c r="B29" s="60" t="s">
        <v>323</v>
      </c>
      <c r="C29" s="55">
        <f>C30</f>
        <v>4269</v>
      </c>
      <c r="D29" s="55">
        <f>D30</f>
        <v>4269</v>
      </c>
      <c r="E29" s="55">
        <f>E30</f>
        <v>4269</v>
      </c>
      <c r="F29" s="55">
        <f t="shared" si="0"/>
        <v>0</v>
      </c>
      <c r="G29" s="55">
        <f t="shared" si="1"/>
        <v>0</v>
      </c>
      <c r="H29" s="66">
        <f t="shared" si="2"/>
        <v>1</v>
      </c>
      <c r="I29" s="66">
        <f t="shared" si="3"/>
        <v>1</v>
      </c>
    </row>
    <row r="30" spans="1:9" s="28" customFormat="1" ht="30" x14ac:dyDescent="0.25">
      <c r="A30" s="24" t="s">
        <v>313</v>
      </c>
      <c r="B30" s="60" t="s">
        <v>324</v>
      </c>
      <c r="C30" s="55">
        <v>4269</v>
      </c>
      <c r="D30" s="55">
        <v>4269</v>
      </c>
      <c r="E30" s="55">
        <v>4269</v>
      </c>
      <c r="F30" s="55">
        <f t="shared" si="0"/>
        <v>0</v>
      </c>
      <c r="G30" s="55">
        <f t="shared" si="1"/>
        <v>0</v>
      </c>
      <c r="H30" s="66">
        <f t="shared" si="2"/>
        <v>1</v>
      </c>
      <c r="I30" s="66">
        <f t="shared" si="3"/>
        <v>1</v>
      </c>
    </row>
    <row r="31" spans="1:9" s="6" customFormat="1" ht="27" customHeight="1" x14ac:dyDescent="0.25">
      <c r="A31" s="34" t="s">
        <v>575</v>
      </c>
      <c r="B31" s="35" t="s">
        <v>205</v>
      </c>
      <c r="C31" s="61">
        <f t="shared" ref="C31:E32" si="4">C32</f>
        <v>55464.6</v>
      </c>
      <c r="D31" s="61">
        <f t="shared" si="4"/>
        <v>55464.6</v>
      </c>
      <c r="E31" s="55">
        <f t="shared" si="4"/>
        <v>55464.6</v>
      </c>
      <c r="F31" s="55">
        <f t="shared" si="0"/>
        <v>0</v>
      </c>
      <c r="G31" s="55">
        <f t="shared" si="1"/>
        <v>0</v>
      </c>
      <c r="H31" s="66">
        <f t="shared" si="2"/>
        <v>1</v>
      </c>
      <c r="I31" s="66">
        <f t="shared" si="3"/>
        <v>1</v>
      </c>
    </row>
    <row r="32" spans="1:9" s="6" customFormat="1" ht="30" x14ac:dyDescent="0.25">
      <c r="A32" s="34" t="s">
        <v>203</v>
      </c>
      <c r="B32" s="35" t="s">
        <v>206</v>
      </c>
      <c r="C32" s="61">
        <f t="shared" si="4"/>
        <v>55464.6</v>
      </c>
      <c r="D32" s="61">
        <f t="shared" si="4"/>
        <v>55464.6</v>
      </c>
      <c r="E32" s="55">
        <f t="shared" si="4"/>
        <v>55464.6</v>
      </c>
      <c r="F32" s="55">
        <f t="shared" si="0"/>
        <v>0</v>
      </c>
      <c r="G32" s="55">
        <f t="shared" si="1"/>
        <v>0</v>
      </c>
      <c r="H32" s="66">
        <f t="shared" si="2"/>
        <v>1</v>
      </c>
      <c r="I32" s="66">
        <f t="shared" si="3"/>
        <v>1</v>
      </c>
    </row>
    <row r="33" spans="1:9" s="6" customFormat="1" ht="30.75" thickBot="1" x14ac:dyDescent="0.3">
      <c r="A33" s="80" t="s">
        <v>204</v>
      </c>
      <c r="B33" s="81" t="s">
        <v>207</v>
      </c>
      <c r="C33" s="82">
        <v>55464.6</v>
      </c>
      <c r="D33" s="82">
        <v>55464.6</v>
      </c>
      <c r="E33" s="83">
        <v>55464.6</v>
      </c>
      <c r="F33" s="83">
        <f t="shared" si="0"/>
        <v>0</v>
      </c>
      <c r="G33" s="83">
        <f t="shared" si="1"/>
        <v>0</v>
      </c>
      <c r="H33" s="84">
        <f t="shared" si="2"/>
        <v>1</v>
      </c>
      <c r="I33" s="84">
        <f t="shared" si="3"/>
        <v>1</v>
      </c>
    </row>
    <row r="34" spans="1:9" s="5" customFormat="1" thickBot="1" x14ac:dyDescent="0.25">
      <c r="A34" s="38" t="s">
        <v>19</v>
      </c>
      <c r="B34" s="53" t="s">
        <v>20</v>
      </c>
      <c r="C34" s="54">
        <f>C35+C63+C71</f>
        <v>1707887.7000000002</v>
      </c>
      <c r="D34" s="54">
        <f>D35+D63+D71</f>
        <v>1686436.9</v>
      </c>
      <c r="E34" s="54">
        <f>E35+E63+E71</f>
        <v>1665686.9000000001</v>
      </c>
      <c r="F34" s="54">
        <f t="shared" si="0"/>
        <v>42200.800000000047</v>
      </c>
      <c r="G34" s="54">
        <f t="shared" si="1"/>
        <v>20749.999999999767</v>
      </c>
      <c r="H34" s="65">
        <f t="shared" si="2"/>
        <v>0.97529064703727297</v>
      </c>
      <c r="I34" s="65">
        <f t="shared" si="3"/>
        <v>0.98769595233595764</v>
      </c>
    </row>
    <row r="35" spans="1:9" x14ac:dyDescent="0.25">
      <c r="A35" s="76" t="s">
        <v>24</v>
      </c>
      <c r="B35" s="77" t="s">
        <v>21</v>
      </c>
      <c r="C35" s="78">
        <f>C36+C47+C52+C54+C61</f>
        <v>1619730.7000000002</v>
      </c>
      <c r="D35" s="78">
        <f>D36+D47+D52+D54+D61</f>
        <v>1598279.9</v>
      </c>
      <c r="E35" s="78">
        <f>E36+E47+E52+E54+E61</f>
        <v>1580142.6</v>
      </c>
      <c r="F35" s="78">
        <f t="shared" si="0"/>
        <v>39588.100000000093</v>
      </c>
      <c r="G35" s="78">
        <f t="shared" si="1"/>
        <v>18137.299999999814</v>
      </c>
      <c r="H35" s="79">
        <f t="shared" si="2"/>
        <v>0.97555883826860845</v>
      </c>
      <c r="I35" s="79">
        <f t="shared" si="3"/>
        <v>0.98865198767750262</v>
      </c>
    </row>
    <row r="36" spans="1:9" s="28" customFormat="1" ht="30" x14ac:dyDescent="0.25">
      <c r="A36" s="24" t="s">
        <v>26</v>
      </c>
      <c r="B36" s="60" t="s">
        <v>326</v>
      </c>
      <c r="C36" s="55">
        <f>C37+C38+C41+C44+C45+C46</f>
        <v>1037252.1000000001</v>
      </c>
      <c r="D36" s="55">
        <f>D37+D39+D40+D42+D43+D44+D45+D46</f>
        <v>1028382.1000000001</v>
      </c>
      <c r="E36" s="55">
        <f>E37+E39+E40+E42+E43+E44+E45+E46</f>
        <v>1017530</v>
      </c>
      <c r="F36" s="55">
        <f t="shared" si="0"/>
        <v>19722.100000000093</v>
      </c>
      <c r="G36" s="55">
        <f t="shared" si="1"/>
        <v>10852.100000000093</v>
      </c>
      <c r="H36" s="66">
        <f t="shared" si="2"/>
        <v>0.98098620383607793</v>
      </c>
      <c r="I36" s="66">
        <f t="shared" si="3"/>
        <v>0.98944740481188842</v>
      </c>
    </row>
    <row r="37" spans="1:9" s="28" customFormat="1" ht="30" x14ac:dyDescent="0.25">
      <c r="A37" s="24" t="s">
        <v>328</v>
      </c>
      <c r="B37" s="60" t="s">
        <v>327</v>
      </c>
      <c r="C37" s="55">
        <v>3100.1</v>
      </c>
      <c r="D37" s="55">
        <v>3100.1</v>
      </c>
      <c r="E37" s="55">
        <v>3069</v>
      </c>
      <c r="F37" s="55">
        <f t="shared" si="0"/>
        <v>31.099999999999909</v>
      </c>
      <c r="G37" s="55">
        <f t="shared" si="1"/>
        <v>31.099999999999909</v>
      </c>
      <c r="H37" s="66">
        <f t="shared" si="2"/>
        <v>0.9899680655462727</v>
      </c>
      <c r="I37" s="66">
        <f t="shared" si="3"/>
        <v>0.9899680655462727</v>
      </c>
    </row>
    <row r="38" spans="1:9" s="63" customFormat="1" ht="30" x14ac:dyDescent="0.25">
      <c r="A38" s="24" t="s">
        <v>539</v>
      </c>
      <c r="B38" s="60" t="s">
        <v>538</v>
      </c>
      <c r="C38" s="55">
        <f>C39+C40</f>
        <v>150817.70000000001</v>
      </c>
      <c r="D38" s="55">
        <f>D39+D40</f>
        <v>150817.70000000001</v>
      </c>
      <c r="E38" s="55">
        <f>E39+E40</f>
        <v>150813.79999999999</v>
      </c>
      <c r="F38" s="55">
        <f t="shared" si="0"/>
        <v>3.9000000000232831</v>
      </c>
      <c r="G38" s="55">
        <f t="shared" si="1"/>
        <v>3.9000000000232831</v>
      </c>
      <c r="H38" s="66">
        <f t="shared" si="2"/>
        <v>0.99997414096621273</v>
      </c>
      <c r="I38" s="66">
        <f t="shared" si="3"/>
        <v>0.99997414096621273</v>
      </c>
    </row>
    <row r="39" spans="1:9" s="28" customFormat="1" ht="45" x14ac:dyDescent="0.25">
      <c r="A39" s="24" t="s">
        <v>330</v>
      </c>
      <c r="B39" s="60" t="s">
        <v>329</v>
      </c>
      <c r="C39" s="55">
        <v>146419</v>
      </c>
      <c r="D39" s="55">
        <v>146419</v>
      </c>
      <c r="E39" s="55">
        <v>146419</v>
      </c>
      <c r="F39" s="55">
        <f t="shared" si="0"/>
        <v>0</v>
      </c>
      <c r="G39" s="55">
        <f t="shared" si="1"/>
        <v>0</v>
      </c>
      <c r="H39" s="66">
        <f t="shared" si="2"/>
        <v>1</v>
      </c>
      <c r="I39" s="66">
        <f t="shared" si="3"/>
        <v>1</v>
      </c>
    </row>
    <row r="40" spans="1:9" s="28" customFormat="1" ht="45" x14ac:dyDescent="0.25">
      <c r="A40" s="24" t="s">
        <v>281</v>
      </c>
      <c r="B40" s="60" t="s">
        <v>331</v>
      </c>
      <c r="C40" s="55">
        <v>4398.7</v>
      </c>
      <c r="D40" s="55">
        <v>4398.7</v>
      </c>
      <c r="E40" s="55">
        <v>4394.8</v>
      </c>
      <c r="F40" s="55">
        <f t="shared" si="0"/>
        <v>3.8999999999996362</v>
      </c>
      <c r="G40" s="55">
        <f t="shared" si="1"/>
        <v>3.8999999999996362</v>
      </c>
      <c r="H40" s="66">
        <f t="shared" si="2"/>
        <v>0.99911337440607462</v>
      </c>
      <c r="I40" s="66">
        <f t="shared" si="3"/>
        <v>0.99911337440607462</v>
      </c>
    </row>
    <row r="41" spans="1:9" s="63" customFormat="1" ht="60" x14ac:dyDescent="0.25">
      <c r="A41" s="24" t="s">
        <v>367</v>
      </c>
      <c r="B41" s="60" t="s">
        <v>540</v>
      </c>
      <c r="C41" s="55">
        <f>C42+C43</f>
        <v>85540.3</v>
      </c>
      <c r="D41" s="55">
        <f>D42+D43</f>
        <v>85540.3</v>
      </c>
      <c r="E41" s="55">
        <f>E42+E43</f>
        <v>85245.6</v>
      </c>
      <c r="F41" s="55">
        <f t="shared" si="0"/>
        <v>294.69999999999709</v>
      </c>
      <c r="G41" s="55">
        <f t="shared" si="1"/>
        <v>294.69999999999709</v>
      </c>
      <c r="H41" s="66">
        <f t="shared" si="2"/>
        <v>0.99655484023320007</v>
      </c>
      <c r="I41" s="66">
        <f t="shared" si="3"/>
        <v>0.99655484023320007</v>
      </c>
    </row>
    <row r="42" spans="1:9" s="28" customFormat="1" ht="60" x14ac:dyDescent="0.25">
      <c r="A42" s="24" t="s">
        <v>333</v>
      </c>
      <c r="B42" s="60" t="s">
        <v>332</v>
      </c>
      <c r="C42" s="55">
        <v>83754.3</v>
      </c>
      <c r="D42" s="55">
        <v>83754.3</v>
      </c>
      <c r="E42" s="55">
        <v>83564.800000000003</v>
      </c>
      <c r="F42" s="55">
        <f t="shared" si="0"/>
        <v>189.5</v>
      </c>
      <c r="G42" s="55">
        <f t="shared" si="1"/>
        <v>189.5</v>
      </c>
      <c r="H42" s="66">
        <f t="shared" si="2"/>
        <v>0.9977374296006295</v>
      </c>
      <c r="I42" s="66">
        <f t="shared" si="3"/>
        <v>0.9977374296006295</v>
      </c>
    </row>
    <row r="43" spans="1:9" s="28" customFormat="1" ht="60" x14ac:dyDescent="0.25">
      <c r="A43" s="24" t="s">
        <v>335</v>
      </c>
      <c r="B43" s="60" t="s">
        <v>334</v>
      </c>
      <c r="C43" s="55">
        <v>1786</v>
      </c>
      <c r="D43" s="55">
        <v>1786</v>
      </c>
      <c r="E43" s="55">
        <v>1680.8</v>
      </c>
      <c r="F43" s="55">
        <f t="shared" si="0"/>
        <v>105.20000000000005</v>
      </c>
      <c r="G43" s="55">
        <f t="shared" si="1"/>
        <v>105.20000000000005</v>
      </c>
      <c r="H43" s="66">
        <f t="shared" si="2"/>
        <v>0.94109742441209399</v>
      </c>
      <c r="I43" s="66">
        <f t="shared" si="3"/>
        <v>0.94109742441209399</v>
      </c>
    </row>
    <row r="44" spans="1:9" s="28" customFormat="1" ht="188.25" customHeight="1" x14ac:dyDescent="0.25">
      <c r="A44" s="24" t="s">
        <v>337</v>
      </c>
      <c r="B44" s="60" t="s">
        <v>336</v>
      </c>
      <c r="C44" s="55">
        <v>18827</v>
      </c>
      <c r="D44" s="55">
        <v>18827</v>
      </c>
      <c r="E44" s="55">
        <v>15014.4</v>
      </c>
      <c r="F44" s="55">
        <f t="shared" si="0"/>
        <v>3812.6000000000004</v>
      </c>
      <c r="G44" s="55">
        <f t="shared" si="1"/>
        <v>3812.6000000000004</v>
      </c>
      <c r="H44" s="66">
        <f t="shared" si="2"/>
        <v>0.79749296223508792</v>
      </c>
      <c r="I44" s="66">
        <f t="shared" si="3"/>
        <v>0.79749296223508792</v>
      </c>
    </row>
    <row r="45" spans="1:9" s="28" customFormat="1" ht="156.75" customHeight="1" x14ac:dyDescent="0.25">
      <c r="A45" s="24" t="s">
        <v>339</v>
      </c>
      <c r="B45" s="60" t="s">
        <v>338</v>
      </c>
      <c r="C45" s="55">
        <v>760993</v>
      </c>
      <c r="D45" s="55">
        <v>753059</v>
      </c>
      <c r="E45" s="55">
        <v>748709.9</v>
      </c>
      <c r="F45" s="55">
        <f t="shared" si="0"/>
        <v>12283.099999999977</v>
      </c>
      <c r="G45" s="55">
        <f t="shared" si="1"/>
        <v>4349.0999999999767</v>
      </c>
      <c r="H45" s="66">
        <f t="shared" si="2"/>
        <v>0.98385911565546602</v>
      </c>
      <c r="I45" s="66">
        <f t="shared" si="3"/>
        <v>0.99422475529805765</v>
      </c>
    </row>
    <row r="46" spans="1:9" s="28" customFormat="1" ht="61.5" customHeight="1" x14ac:dyDescent="0.25">
      <c r="A46" s="24" t="s">
        <v>23</v>
      </c>
      <c r="B46" s="60" t="s">
        <v>340</v>
      </c>
      <c r="C46" s="55">
        <v>17974</v>
      </c>
      <c r="D46" s="55">
        <v>17038</v>
      </c>
      <c r="E46" s="55">
        <v>14677.3</v>
      </c>
      <c r="F46" s="55">
        <f t="shared" si="0"/>
        <v>3296.7000000000007</v>
      </c>
      <c r="G46" s="55">
        <f t="shared" si="1"/>
        <v>2360.7000000000007</v>
      </c>
      <c r="H46" s="66">
        <f t="shared" si="2"/>
        <v>0.81658506731946146</v>
      </c>
      <c r="I46" s="66">
        <f t="shared" si="3"/>
        <v>0.86144500528231005</v>
      </c>
    </row>
    <row r="47" spans="1:9" ht="60" x14ac:dyDescent="0.25">
      <c r="A47" s="24" t="s">
        <v>576</v>
      </c>
      <c r="B47" s="60" t="s">
        <v>22</v>
      </c>
      <c r="C47" s="55">
        <f>C48+C49+C50+C51</f>
        <v>55188.800000000003</v>
      </c>
      <c r="D47" s="55">
        <f>D48+D49+D50+D51</f>
        <v>49439.8</v>
      </c>
      <c r="E47" s="55">
        <f>E48+E49+E50+E51</f>
        <v>43979.199999999997</v>
      </c>
      <c r="F47" s="55">
        <f t="shared" si="0"/>
        <v>11209.600000000006</v>
      </c>
      <c r="G47" s="55">
        <f t="shared" si="1"/>
        <v>5460.6000000000058</v>
      </c>
      <c r="H47" s="66">
        <f t="shared" si="2"/>
        <v>0.79688632476154575</v>
      </c>
      <c r="I47" s="66">
        <f t="shared" si="3"/>
        <v>0.88955052407169921</v>
      </c>
    </row>
    <row r="48" spans="1:9" s="28" customFormat="1" ht="45" x14ac:dyDescent="0.25">
      <c r="A48" s="24" t="s">
        <v>342</v>
      </c>
      <c r="B48" s="60" t="s">
        <v>341</v>
      </c>
      <c r="C48" s="55">
        <v>48</v>
      </c>
      <c r="D48" s="55">
        <v>27</v>
      </c>
      <c r="E48" s="55">
        <v>12</v>
      </c>
      <c r="F48" s="55">
        <f t="shared" si="0"/>
        <v>36</v>
      </c>
      <c r="G48" s="55">
        <f t="shared" si="1"/>
        <v>15</v>
      </c>
      <c r="H48" s="66">
        <f t="shared" si="2"/>
        <v>0.25</v>
      </c>
      <c r="I48" s="66">
        <f t="shared" si="3"/>
        <v>0.44444444444444442</v>
      </c>
    </row>
    <row r="49" spans="1:9" s="28" customFormat="1" ht="60" x14ac:dyDescent="0.25">
      <c r="A49" s="24" t="s">
        <v>344</v>
      </c>
      <c r="B49" s="60" t="s">
        <v>343</v>
      </c>
      <c r="C49" s="55">
        <v>1428</v>
      </c>
      <c r="D49" s="55">
        <v>1428</v>
      </c>
      <c r="E49" s="55">
        <v>1043.3</v>
      </c>
      <c r="F49" s="55">
        <f t="shared" si="0"/>
        <v>384.70000000000005</v>
      </c>
      <c r="G49" s="55">
        <f t="shared" si="1"/>
        <v>384.70000000000005</v>
      </c>
      <c r="H49" s="66">
        <f t="shared" si="2"/>
        <v>0.7306022408963585</v>
      </c>
      <c r="I49" s="66">
        <f t="shared" si="3"/>
        <v>0.7306022408963585</v>
      </c>
    </row>
    <row r="50" spans="1:9" s="28" customFormat="1" ht="45" x14ac:dyDescent="0.25">
      <c r="A50" s="24" t="s">
        <v>346</v>
      </c>
      <c r="B50" s="60" t="s">
        <v>345</v>
      </c>
      <c r="C50" s="55">
        <v>33277.800000000003</v>
      </c>
      <c r="D50" s="55">
        <v>27549.8</v>
      </c>
      <c r="E50" s="55">
        <v>26913.3</v>
      </c>
      <c r="F50" s="55">
        <f t="shared" si="0"/>
        <v>6364.5000000000036</v>
      </c>
      <c r="G50" s="55">
        <f t="shared" si="1"/>
        <v>636.5</v>
      </c>
      <c r="H50" s="66">
        <f t="shared" si="2"/>
        <v>0.80874637145484363</v>
      </c>
      <c r="I50" s="66">
        <f t="shared" si="3"/>
        <v>0.97689638400278767</v>
      </c>
    </row>
    <row r="51" spans="1:9" s="28" customFormat="1" ht="60" x14ac:dyDescent="0.25">
      <c r="A51" s="24" t="s">
        <v>348</v>
      </c>
      <c r="B51" s="60" t="s">
        <v>347</v>
      </c>
      <c r="C51" s="55">
        <v>20435</v>
      </c>
      <c r="D51" s="55">
        <v>20435</v>
      </c>
      <c r="E51" s="55">
        <v>16010.6</v>
      </c>
      <c r="F51" s="55">
        <f t="shared" si="0"/>
        <v>4424.3999999999996</v>
      </c>
      <c r="G51" s="55">
        <f t="shared" si="1"/>
        <v>4424.3999999999996</v>
      </c>
      <c r="H51" s="66">
        <f t="shared" si="2"/>
        <v>0.78348911181795944</v>
      </c>
      <c r="I51" s="66">
        <f t="shared" si="3"/>
        <v>0.78348911181795944</v>
      </c>
    </row>
    <row r="52" spans="1:9" s="29" customFormat="1" ht="60" x14ac:dyDescent="0.25">
      <c r="A52" s="24" t="s">
        <v>226</v>
      </c>
      <c r="B52" s="60" t="s">
        <v>365</v>
      </c>
      <c r="C52" s="55">
        <f>C53</f>
        <v>2985.4</v>
      </c>
      <c r="D52" s="55">
        <f>D53</f>
        <v>2985.4</v>
      </c>
      <c r="E52" s="55">
        <f>E53</f>
        <v>2711</v>
      </c>
      <c r="F52" s="55">
        <f t="shared" si="0"/>
        <v>274.40000000000009</v>
      </c>
      <c r="G52" s="55">
        <f t="shared" si="1"/>
        <v>274.40000000000009</v>
      </c>
      <c r="H52" s="66">
        <f t="shared" si="2"/>
        <v>0.90808601862396998</v>
      </c>
      <c r="I52" s="66">
        <f t="shared" si="3"/>
        <v>0.90808601862396998</v>
      </c>
    </row>
    <row r="53" spans="1:9" s="29" customFormat="1" ht="60" x14ac:dyDescent="0.25">
      <c r="A53" s="24" t="s">
        <v>367</v>
      </c>
      <c r="B53" s="60" t="s">
        <v>366</v>
      </c>
      <c r="C53" s="55">
        <v>2985.4</v>
      </c>
      <c r="D53" s="55">
        <v>2985.4</v>
      </c>
      <c r="E53" s="55">
        <v>2711</v>
      </c>
      <c r="F53" s="55">
        <f t="shared" si="0"/>
        <v>274.40000000000009</v>
      </c>
      <c r="G53" s="55">
        <f t="shared" si="1"/>
        <v>274.40000000000009</v>
      </c>
      <c r="H53" s="66">
        <f t="shared" si="2"/>
        <v>0.90808601862396998</v>
      </c>
      <c r="I53" s="66">
        <f t="shared" si="3"/>
        <v>0.90808601862396998</v>
      </c>
    </row>
    <row r="54" spans="1:9" s="29" customFormat="1" ht="45" x14ac:dyDescent="0.25">
      <c r="A54" s="24" t="s">
        <v>373</v>
      </c>
      <c r="B54" s="60" t="s">
        <v>368</v>
      </c>
      <c r="C54" s="55">
        <f>C55+C56+C57+C58+C59+C60</f>
        <v>523737.9</v>
      </c>
      <c r="D54" s="55">
        <f>D55+D56+D57+D58+D59+D60</f>
        <v>516906.1</v>
      </c>
      <c r="E54" s="55">
        <f>E55+E56+E57+E58+E59+E60</f>
        <v>515355.9</v>
      </c>
      <c r="F54" s="55">
        <f t="shared" si="0"/>
        <v>8382</v>
      </c>
      <c r="G54" s="55">
        <f t="shared" si="1"/>
        <v>1550.1999999999534</v>
      </c>
      <c r="H54" s="66">
        <f t="shared" si="2"/>
        <v>0.98399581164548144</v>
      </c>
      <c r="I54" s="66">
        <f t="shared" si="3"/>
        <v>0.9970010026966214</v>
      </c>
    </row>
    <row r="55" spans="1:9" s="29" customFormat="1" ht="45" x14ac:dyDescent="0.25">
      <c r="A55" s="24" t="s">
        <v>374</v>
      </c>
      <c r="B55" s="60" t="s">
        <v>369</v>
      </c>
      <c r="C55" s="55">
        <v>121794.3</v>
      </c>
      <c r="D55" s="55">
        <v>121794.3</v>
      </c>
      <c r="E55" s="55">
        <v>121794.3</v>
      </c>
      <c r="F55" s="55">
        <f t="shared" si="0"/>
        <v>0</v>
      </c>
      <c r="G55" s="55">
        <f t="shared" si="1"/>
        <v>0</v>
      </c>
      <c r="H55" s="66">
        <f t="shared" si="2"/>
        <v>1</v>
      </c>
      <c r="I55" s="66">
        <f t="shared" si="3"/>
        <v>1</v>
      </c>
    </row>
    <row r="56" spans="1:9" s="29" customFormat="1" ht="45" x14ac:dyDescent="0.25">
      <c r="A56" s="24" t="s">
        <v>375</v>
      </c>
      <c r="B56" s="60" t="s">
        <v>370</v>
      </c>
      <c r="C56" s="55">
        <v>22325.3</v>
      </c>
      <c r="D56" s="55">
        <v>22325.3</v>
      </c>
      <c r="E56" s="55">
        <v>22325.3</v>
      </c>
      <c r="F56" s="55">
        <f t="shared" si="0"/>
        <v>0</v>
      </c>
      <c r="G56" s="55">
        <f t="shared" si="1"/>
        <v>0</v>
      </c>
      <c r="H56" s="66">
        <f t="shared" si="2"/>
        <v>1</v>
      </c>
      <c r="I56" s="66">
        <f t="shared" si="3"/>
        <v>1</v>
      </c>
    </row>
    <row r="57" spans="1:9" s="29" customFormat="1" ht="30" x14ac:dyDescent="0.25">
      <c r="A57" s="24" t="s">
        <v>376</v>
      </c>
      <c r="B57" s="60" t="s">
        <v>371</v>
      </c>
      <c r="C57" s="55">
        <v>15656.8</v>
      </c>
      <c r="D57" s="55">
        <v>15656.8</v>
      </c>
      <c r="E57" s="55">
        <v>15471.1</v>
      </c>
      <c r="F57" s="55">
        <f t="shared" si="0"/>
        <v>185.69999999999891</v>
      </c>
      <c r="G57" s="55">
        <f t="shared" si="1"/>
        <v>185.69999999999891</v>
      </c>
      <c r="H57" s="66">
        <f t="shared" si="2"/>
        <v>0.98813933881763838</v>
      </c>
      <c r="I57" s="66">
        <f t="shared" si="3"/>
        <v>0.98813933881763838</v>
      </c>
    </row>
    <row r="58" spans="1:9" s="29" customFormat="1" ht="30" x14ac:dyDescent="0.25">
      <c r="A58" s="24" t="s">
        <v>377</v>
      </c>
      <c r="B58" s="60" t="s">
        <v>372</v>
      </c>
      <c r="C58" s="55">
        <v>319947</v>
      </c>
      <c r="D58" s="55">
        <v>313115.2</v>
      </c>
      <c r="E58" s="55">
        <v>311750.7</v>
      </c>
      <c r="F58" s="55">
        <f t="shared" si="0"/>
        <v>8196.2999999999884</v>
      </c>
      <c r="G58" s="55">
        <f t="shared" si="1"/>
        <v>1364.5</v>
      </c>
      <c r="H58" s="66">
        <f t="shared" si="2"/>
        <v>0.97438231957167909</v>
      </c>
      <c r="I58" s="66">
        <f t="shared" si="3"/>
        <v>0.99564217898077134</v>
      </c>
    </row>
    <row r="59" spans="1:9" s="29" customFormat="1" ht="30" x14ac:dyDescent="0.25">
      <c r="A59" s="24" t="s">
        <v>380</v>
      </c>
      <c r="B59" s="60" t="s">
        <v>378</v>
      </c>
      <c r="C59" s="55">
        <v>8905.7999999999993</v>
      </c>
      <c r="D59" s="55">
        <v>8905.7999999999993</v>
      </c>
      <c r="E59" s="55">
        <v>8905.7999999999993</v>
      </c>
      <c r="F59" s="55">
        <f t="shared" si="0"/>
        <v>0</v>
      </c>
      <c r="G59" s="55">
        <f t="shared" si="1"/>
        <v>0</v>
      </c>
      <c r="H59" s="66">
        <f t="shared" si="2"/>
        <v>1</v>
      </c>
      <c r="I59" s="66">
        <f t="shared" si="3"/>
        <v>1</v>
      </c>
    </row>
    <row r="60" spans="1:9" s="29" customFormat="1" ht="30" x14ac:dyDescent="0.25">
      <c r="A60" s="24" t="s">
        <v>381</v>
      </c>
      <c r="B60" s="60" t="s">
        <v>379</v>
      </c>
      <c r="C60" s="55">
        <v>35108.699999999997</v>
      </c>
      <c r="D60" s="55">
        <v>35108.699999999997</v>
      </c>
      <c r="E60" s="55">
        <v>35108.699999999997</v>
      </c>
      <c r="F60" s="55">
        <f t="shared" si="0"/>
        <v>0</v>
      </c>
      <c r="G60" s="55">
        <f t="shared" si="1"/>
        <v>0</v>
      </c>
      <c r="H60" s="66">
        <f t="shared" si="2"/>
        <v>1</v>
      </c>
      <c r="I60" s="66">
        <f t="shared" si="3"/>
        <v>1</v>
      </c>
    </row>
    <row r="61" spans="1:9" s="29" customFormat="1" ht="30" x14ac:dyDescent="0.25">
      <c r="A61" s="24" t="s">
        <v>357</v>
      </c>
      <c r="B61" s="60" t="s">
        <v>382</v>
      </c>
      <c r="C61" s="55">
        <f>C62</f>
        <v>566.5</v>
      </c>
      <c r="D61" s="55">
        <f>D62</f>
        <v>566.5</v>
      </c>
      <c r="E61" s="55">
        <f>E62</f>
        <v>566.5</v>
      </c>
      <c r="F61" s="55">
        <f t="shared" si="0"/>
        <v>0</v>
      </c>
      <c r="G61" s="55">
        <f t="shared" si="1"/>
        <v>0</v>
      </c>
      <c r="H61" s="66">
        <f t="shared" si="2"/>
        <v>1</v>
      </c>
      <c r="I61" s="66">
        <f t="shared" si="3"/>
        <v>1</v>
      </c>
    </row>
    <row r="62" spans="1:9" s="29" customFormat="1" ht="195" x14ac:dyDescent="0.25">
      <c r="A62" s="24" t="s">
        <v>384</v>
      </c>
      <c r="B62" s="60" t="s">
        <v>383</v>
      </c>
      <c r="C62" s="55">
        <v>566.5</v>
      </c>
      <c r="D62" s="55">
        <v>566.5</v>
      </c>
      <c r="E62" s="55">
        <v>566.5</v>
      </c>
      <c r="F62" s="55">
        <f t="shared" si="0"/>
        <v>0</v>
      </c>
      <c r="G62" s="55">
        <f t="shared" si="1"/>
        <v>0</v>
      </c>
      <c r="H62" s="66">
        <f t="shared" si="2"/>
        <v>1</v>
      </c>
      <c r="I62" s="66">
        <f t="shared" si="3"/>
        <v>1</v>
      </c>
    </row>
    <row r="63" spans="1:9" ht="30" x14ac:dyDescent="0.25">
      <c r="A63" s="24" t="s">
        <v>577</v>
      </c>
      <c r="B63" s="60" t="s">
        <v>25</v>
      </c>
      <c r="C63" s="55">
        <f>C64+C67+C69</f>
        <v>65784.7</v>
      </c>
      <c r="D63" s="55">
        <f>D64+D67+D69</f>
        <v>65784.7</v>
      </c>
      <c r="E63" s="55">
        <f>E64+E67+E69</f>
        <v>63501</v>
      </c>
      <c r="F63" s="55">
        <f t="shared" si="0"/>
        <v>2283.6999999999971</v>
      </c>
      <c r="G63" s="55">
        <f t="shared" si="1"/>
        <v>2283.6999999999971</v>
      </c>
      <c r="H63" s="66">
        <f t="shared" si="2"/>
        <v>0.96528524109709402</v>
      </c>
      <c r="I63" s="66">
        <f t="shared" si="3"/>
        <v>0.96528524109709402</v>
      </c>
    </row>
    <row r="64" spans="1:9" s="29" customFormat="1" ht="30" x14ac:dyDescent="0.25">
      <c r="A64" s="24" t="s">
        <v>350</v>
      </c>
      <c r="B64" s="60" t="s">
        <v>349</v>
      </c>
      <c r="C64" s="55">
        <f>C65</f>
        <v>49602.7</v>
      </c>
      <c r="D64" s="55">
        <f>D66</f>
        <v>49602.7</v>
      </c>
      <c r="E64" s="55">
        <f>E66</f>
        <v>49602.7</v>
      </c>
      <c r="F64" s="55">
        <f t="shared" si="0"/>
        <v>0</v>
      </c>
      <c r="G64" s="55">
        <f t="shared" si="1"/>
        <v>0</v>
      </c>
      <c r="H64" s="66">
        <f t="shared" si="2"/>
        <v>1</v>
      </c>
      <c r="I64" s="66">
        <f t="shared" si="3"/>
        <v>1</v>
      </c>
    </row>
    <row r="65" spans="1:9" s="69" customFormat="1" ht="30" x14ac:dyDescent="0.25">
      <c r="A65" s="24" t="s">
        <v>579</v>
      </c>
      <c r="B65" s="60" t="s">
        <v>578</v>
      </c>
      <c r="C65" s="55">
        <f>C66</f>
        <v>49602.7</v>
      </c>
      <c r="D65" s="55">
        <f>D66</f>
        <v>49602.7</v>
      </c>
      <c r="E65" s="55">
        <f>E66</f>
        <v>49602.7</v>
      </c>
      <c r="F65" s="55">
        <f t="shared" si="0"/>
        <v>0</v>
      </c>
      <c r="G65" s="55">
        <f t="shared" si="1"/>
        <v>0</v>
      </c>
      <c r="H65" s="66">
        <f t="shared" si="2"/>
        <v>1</v>
      </c>
      <c r="I65" s="66">
        <f t="shared" si="3"/>
        <v>1</v>
      </c>
    </row>
    <row r="66" spans="1:9" s="29" customFormat="1" ht="45" x14ac:dyDescent="0.25">
      <c r="A66" s="24" t="s">
        <v>352</v>
      </c>
      <c r="B66" s="60" t="s">
        <v>351</v>
      </c>
      <c r="C66" s="55">
        <v>49602.7</v>
      </c>
      <c r="D66" s="55">
        <v>49602.7</v>
      </c>
      <c r="E66" s="55">
        <v>49602.7</v>
      </c>
      <c r="F66" s="55">
        <f t="shared" si="0"/>
        <v>0</v>
      </c>
      <c r="G66" s="55">
        <f t="shared" si="1"/>
        <v>0</v>
      </c>
      <c r="H66" s="66">
        <f t="shared" si="2"/>
        <v>1</v>
      </c>
      <c r="I66" s="66">
        <f t="shared" si="3"/>
        <v>1</v>
      </c>
    </row>
    <row r="67" spans="1:9" s="29" customFormat="1" ht="40.5" customHeight="1" x14ac:dyDescent="0.25">
      <c r="A67" s="41" t="s">
        <v>354</v>
      </c>
      <c r="B67" s="35" t="s">
        <v>353</v>
      </c>
      <c r="C67" s="61">
        <f>C68</f>
        <v>15961.1</v>
      </c>
      <c r="D67" s="61">
        <f>D68</f>
        <v>15961.1</v>
      </c>
      <c r="E67" s="55">
        <f>E68</f>
        <v>13677.5</v>
      </c>
      <c r="F67" s="55">
        <f t="shared" si="0"/>
        <v>2283.6000000000004</v>
      </c>
      <c r="G67" s="55">
        <f t="shared" si="1"/>
        <v>2283.6000000000004</v>
      </c>
      <c r="H67" s="66">
        <f t="shared" si="2"/>
        <v>0.85692715414351139</v>
      </c>
      <c r="I67" s="66">
        <f t="shared" si="3"/>
        <v>0.85692715414351139</v>
      </c>
    </row>
    <row r="68" spans="1:9" s="29" customFormat="1" ht="37.5" customHeight="1" x14ac:dyDescent="0.25">
      <c r="A68" s="41" t="s">
        <v>253</v>
      </c>
      <c r="B68" s="35" t="s">
        <v>355</v>
      </c>
      <c r="C68" s="61">
        <v>15961.1</v>
      </c>
      <c r="D68" s="61">
        <v>15961.1</v>
      </c>
      <c r="E68" s="55">
        <v>13677.5</v>
      </c>
      <c r="F68" s="55">
        <f t="shared" si="0"/>
        <v>2283.6000000000004</v>
      </c>
      <c r="G68" s="55">
        <f t="shared" si="1"/>
        <v>2283.6000000000004</v>
      </c>
      <c r="H68" s="66">
        <f t="shared" si="2"/>
        <v>0.85692715414351139</v>
      </c>
      <c r="I68" s="66">
        <f t="shared" si="3"/>
        <v>0.85692715414351139</v>
      </c>
    </row>
    <row r="69" spans="1:9" s="29" customFormat="1" ht="30" x14ac:dyDescent="0.25">
      <c r="A69" s="24" t="s">
        <v>357</v>
      </c>
      <c r="B69" s="35" t="s">
        <v>356</v>
      </c>
      <c r="C69" s="61">
        <f>C70</f>
        <v>220.9</v>
      </c>
      <c r="D69" s="61">
        <f>D70</f>
        <v>220.9</v>
      </c>
      <c r="E69" s="55">
        <f>E70</f>
        <v>220.8</v>
      </c>
      <c r="F69" s="55">
        <f t="shared" si="0"/>
        <v>9.9999999999994316E-2</v>
      </c>
      <c r="G69" s="55">
        <f t="shared" si="1"/>
        <v>9.9999999999994316E-2</v>
      </c>
      <c r="H69" s="66">
        <f t="shared" si="2"/>
        <v>0.99954730647351742</v>
      </c>
      <c r="I69" s="66">
        <f t="shared" si="3"/>
        <v>0.99954730647351742</v>
      </c>
    </row>
    <row r="70" spans="1:9" s="29" customFormat="1" ht="45" x14ac:dyDescent="0.25">
      <c r="A70" s="24" t="s">
        <v>359</v>
      </c>
      <c r="B70" s="35" t="s">
        <v>358</v>
      </c>
      <c r="C70" s="61">
        <v>220.9</v>
      </c>
      <c r="D70" s="61">
        <v>220.9</v>
      </c>
      <c r="E70" s="55">
        <v>220.8</v>
      </c>
      <c r="F70" s="55">
        <f t="shared" ref="F70:F133" si="5">C70-E70</f>
        <v>9.9999999999994316E-2</v>
      </c>
      <c r="G70" s="55">
        <f t="shared" ref="G70:G133" si="6">D70-E70</f>
        <v>9.9999999999994316E-2</v>
      </c>
      <c r="H70" s="66">
        <f t="shared" ref="H70:H133" si="7">E70/C70</f>
        <v>0.99954730647351742</v>
      </c>
      <c r="I70" s="66">
        <f t="shared" si="3"/>
        <v>0.99954730647351742</v>
      </c>
    </row>
    <row r="71" spans="1:9" s="29" customFormat="1" x14ac:dyDescent="0.25">
      <c r="A71" s="43" t="s">
        <v>75</v>
      </c>
      <c r="B71" s="60" t="s">
        <v>360</v>
      </c>
      <c r="C71" s="55">
        <f>C72</f>
        <v>22372.3</v>
      </c>
      <c r="D71" s="55">
        <f>D72</f>
        <v>22372.3</v>
      </c>
      <c r="E71" s="55">
        <f>E72</f>
        <v>22043.300000000003</v>
      </c>
      <c r="F71" s="55">
        <f t="shared" si="5"/>
        <v>328.99999999999636</v>
      </c>
      <c r="G71" s="55">
        <f t="shared" si="6"/>
        <v>328.99999999999636</v>
      </c>
      <c r="H71" s="66">
        <f t="shared" si="7"/>
        <v>0.98529431484469654</v>
      </c>
      <c r="I71" s="66">
        <f t="shared" si="3"/>
        <v>0.98529431484469654</v>
      </c>
    </row>
    <row r="72" spans="1:9" s="29" customFormat="1" ht="29.25" customHeight="1" x14ac:dyDescent="0.25">
      <c r="A72" s="43" t="s">
        <v>28</v>
      </c>
      <c r="B72" s="60" t="s">
        <v>361</v>
      </c>
      <c r="C72" s="55">
        <f>C73</f>
        <v>22372.3</v>
      </c>
      <c r="D72" s="55">
        <f>D74+D75+D76</f>
        <v>22372.3</v>
      </c>
      <c r="E72" s="55">
        <f>E74+E75+E76</f>
        <v>22043.300000000003</v>
      </c>
      <c r="F72" s="55">
        <f t="shared" si="5"/>
        <v>328.99999999999636</v>
      </c>
      <c r="G72" s="55">
        <f t="shared" si="6"/>
        <v>328.99999999999636</v>
      </c>
      <c r="H72" s="66">
        <f t="shared" si="7"/>
        <v>0.98529431484469654</v>
      </c>
      <c r="I72" s="66">
        <f t="shared" si="3"/>
        <v>0.98529431484469654</v>
      </c>
    </row>
    <row r="73" spans="1:9" s="64" customFormat="1" ht="21" customHeight="1" x14ac:dyDescent="0.25">
      <c r="A73" s="43" t="s">
        <v>544</v>
      </c>
      <c r="B73" s="60" t="s">
        <v>555</v>
      </c>
      <c r="C73" s="55">
        <f>C74+C75+C76</f>
        <v>22372.3</v>
      </c>
      <c r="D73" s="55">
        <f>D74+D75+D76</f>
        <v>22372.3</v>
      </c>
      <c r="E73" s="55">
        <f>E74+E75+E76</f>
        <v>22043.300000000003</v>
      </c>
      <c r="F73" s="55">
        <f t="shared" si="5"/>
        <v>328.99999999999636</v>
      </c>
      <c r="G73" s="55">
        <f t="shared" si="6"/>
        <v>328.99999999999636</v>
      </c>
      <c r="H73" s="66">
        <f t="shared" si="7"/>
        <v>0.98529431484469654</v>
      </c>
      <c r="I73" s="66">
        <f t="shared" si="3"/>
        <v>0.98529431484469654</v>
      </c>
    </row>
    <row r="74" spans="1:9" s="29" customFormat="1" ht="30" x14ac:dyDescent="0.25">
      <c r="A74" s="43" t="s">
        <v>29</v>
      </c>
      <c r="B74" s="60" t="s">
        <v>362</v>
      </c>
      <c r="C74" s="55">
        <v>1363.8</v>
      </c>
      <c r="D74" s="55">
        <v>1363.8</v>
      </c>
      <c r="E74" s="55">
        <v>1186.5</v>
      </c>
      <c r="F74" s="55">
        <f t="shared" si="5"/>
        <v>177.29999999999995</v>
      </c>
      <c r="G74" s="55">
        <f t="shared" si="6"/>
        <v>177.29999999999995</v>
      </c>
      <c r="H74" s="66">
        <f t="shared" si="7"/>
        <v>0.86999560052793667</v>
      </c>
      <c r="I74" s="66">
        <f t="shared" si="3"/>
        <v>0.86999560052793667</v>
      </c>
    </row>
    <row r="75" spans="1:9" s="29" customFormat="1" ht="45" x14ac:dyDescent="0.25">
      <c r="A75" s="43" t="s">
        <v>30</v>
      </c>
      <c r="B75" s="60" t="s">
        <v>363</v>
      </c>
      <c r="C75" s="55">
        <v>8518.5</v>
      </c>
      <c r="D75" s="55">
        <v>8518.5</v>
      </c>
      <c r="E75" s="55">
        <v>8425.1</v>
      </c>
      <c r="F75" s="55">
        <f t="shared" si="5"/>
        <v>93.399999999999636</v>
      </c>
      <c r="G75" s="55">
        <f t="shared" si="6"/>
        <v>93.399999999999636</v>
      </c>
      <c r="H75" s="66">
        <f t="shared" si="7"/>
        <v>0.98903562833832248</v>
      </c>
      <c r="I75" s="66">
        <f t="shared" si="3"/>
        <v>0.98903562833832248</v>
      </c>
    </row>
    <row r="76" spans="1:9" s="29" customFormat="1" ht="30.75" thickBot="1" x14ac:dyDescent="0.3">
      <c r="A76" s="85" t="s">
        <v>31</v>
      </c>
      <c r="B76" s="86" t="s">
        <v>364</v>
      </c>
      <c r="C76" s="83">
        <v>12490</v>
      </c>
      <c r="D76" s="83">
        <v>12490</v>
      </c>
      <c r="E76" s="83">
        <v>12431.7</v>
      </c>
      <c r="F76" s="83">
        <f t="shared" si="5"/>
        <v>58.299999999999272</v>
      </c>
      <c r="G76" s="83">
        <f t="shared" si="6"/>
        <v>58.299999999999272</v>
      </c>
      <c r="H76" s="84">
        <f t="shared" si="7"/>
        <v>0.99533226581265022</v>
      </c>
      <c r="I76" s="84">
        <f t="shared" ref="I76:I140" si="8">E76/D76</f>
        <v>0.99533226581265022</v>
      </c>
    </row>
    <row r="77" spans="1:9" s="5" customFormat="1" thickBot="1" x14ac:dyDescent="0.25">
      <c r="A77" s="38" t="s">
        <v>32</v>
      </c>
      <c r="B77" s="53" t="s">
        <v>33</v>
      </c>
      <c r="C77" s="54">
        <f>C78+C81+C87+C90</f>
        <v>14858.2</v>
      </c>
      <c r="D77" s="54">
        <f>D78+D81+D87+D90</f>
        <v>14858.2</v>
      </c>
      <c r="E77" s="54">
        <f>E78+E81+E87+E90</f>
        <v>14764.1</v>
      </c>
      <c r="F77" s="54">
        <f t="shared" si="5"/>
        <v>94.100000000000364</v>
      </c>
      <c r="G77" s="54">
        <f t="shared" si="6"/>
        <v>94.100000000000364</v>
      </c>
      <c r="H77" s="65">
        <f t="shared" si="7"/>
        <v>0.99366679678561332</v>
      </c>
      <c r="I77" s="65">
        <f t="shared" si="8"/>
        <v>0.99366679678561332</v>
      </c>
    </row>
    <row r="78" spans="1:9" x14ac:dyDescent="0.25">
      <c r="A78" s="76" t="s">
        <v>34</v>
      </c>
      <c r="B78" s="77" t="s">
        <v>35</v>
      </c>
      <c r="C78" s="78">
        <f t="shared" ref="C78:E79" si="9">C79</f>
        <v>7532.3</v>
      </c>
      <c r="D78" s="78">
        <f t="shared" si="9"/>
        <v>7532.3</v>
      </c>
      <c r="E78" s="78">
        <f t="shared" si="9"/>
        <v>7438.3</v>
      </c>
      <c r="F78" s="78">
        <f t="shared" si="5"/>
        <v>94</v>
      </c>
      <c r="G78" s="78">
        <f t="shared" si="6"/>
        <v>94</v>
      </c>
      <c r="H78" s="79">
        <f t="shared" si="7"/>
        <v>0.98752041209192409</v>
      </c>
      <c r="I78" s="79">
        <f t="shared" si="8"/>
        <v>0.98752041209192409</v>
      </c>
    </row>
    <row r="79" spans="1:9" s="29" customFormat="1" ht="30" x14ac:dyDescent="0.25">
      <c r="A79" s="24" t="s">
        <v>36</v>
      </c>
      <c r="B79" s="60" t="s">
        <v>385</v>
      </c>
      <c r="C79" s="55">
        <f t="shared" si="9"/>
        <v>7532.3</v>
      </c>
      <c r="D79" s="55">
        <f t="shared" si="9"/>
        <v>7532.3</v>
      </c>
      <c r="E79" s="55">
        <f t="shared" si="9"/>
        <v>7438.3</v>
      </c>
      <c r="F79" s="55">
        <f t="shared" si="5"/>
        <v>94</v>
      </c>
      <c r="G79" s="55">
        <f t="shared" si="6"/>
        <v>94</v>
      </c>
      <c r="H79" s="66">
        <f t="shared" si="7"/>
        <v>0.98752041209192409</v>
      </c>
      <c r="I79" s="66">
        <f t="shared" si="8"/>
        <v>0.98752041209192409</v>
      </c>
    </row>
    <row r="80" spans="1:9" s="29" customFormat="1" ht="30" x14ac:dyDescent="0.25">
      <c r="A80" s="24" t="s">
        <v>37</v>
      </c>
      <c r="B80" s="60" t="s">
        <v>386</v>
      </c>
      <c r="C80" s="55">
        <v>7532.3</v>
      </c>
      <c r="D80" s="55">
        <v>7532.3</v>
      </c>
      <c r="E80" s="55">
        <v>7438.3</v>
      </c>
      <c r="F80" s="55">
        <f t="shared" si="5"/>
        <v>94</v>
      </c>
      <c r="G80" s="55">
        <f t="shared" si="6"/>
        <v>94</v>
      </c>
      <c r="H80" s="66">
        <f t="shared" si="7"/>
        <v>0.98752041209192409</v>
      </c>
      <c r="I80" s="66">
        <f t="shared" si="8"/>
        <v>0.98752041209192409</v>
      </c>
    </row>
    <row r="81" spans="1:9" s="16" customFormat="1" x14ac:dyDescent="0.25">
      <c r="A81" s="24" t="s">
        <v>580</v>
      </c>
      <c r="B81" s="60" t="s">
        <v>227</v>
      </c>
      <c r="C81" s="55">
        <f>C82</f>
        <v>4850.8999999999996</v>
      </c>
      <c r="D81" s="55">
        <f>D82</f>
        <v>4850.8999999999996</v>
      </c>
      <c r="E81" s="55">
        <f>E82</f>
        <v>4850.8</v>
      </c>
      <c r="F81" s="55">
        <f t="shared" si="5"/>
        <v>9.9999999999454303E-2</v>
      </c>
      <c r="G81" s="55">
        <f t="shared" si="6"/>
        <v>9.9999999999454303E-2</v>
      </c>
      <c r="H81" s="66">
        <f t="shared" si="7"/>
        <v>0.99997938526871311</v>
      </c>
      <c r="I81" s="66">
        <f t="shared" si="8"/>
        <v>0.99997938526871311</v>
      </c>
    </row>
    <row r="82" spans="1:9" s="29" customFormat="1" ht="30" x14ac:dyDescent="0.25">
      <c r="A82" s="24" t="s">
        <v>391</v>
      </c>
      <c r="B82" s="60" t="s">
        <v>387</v>
      </c>
      <c r="C82" s="55">
        <f>C83+C84</f>
        <v>4850.8999999999996</v>
      </c>
      <c r="D82" s="55">
        <f>D83+D85+D86</f>
        <v>4850.8999999999996</v>
      </c>
      <c r="E82" s="55">
        <f>E83+E85+E86</f>
        <v>4850.8</v>
      </c>
      <c r="F82" s="55">
        <f t="shared" si="5"/>
        <v>9.9999999999454303E-2</v>
      </c>
      <c r="G82" s="55">
        <f t="shared" si="6"/>
        <v>9.9999999999454303E-2</v>
      </c>
      <c r="H82" s="66">
        <f t="shared" si="7"/>
        <v>0.99997938526871311</v>
      </c>
      <c r="I82" s="66">
        <f t="shared" si="8"/>
        <v>0.99997938526871311</v>
      </c>
    </row>
    <row r="83" spans="1:9" s="29" customFormat="1" ht="45" x14ac:dyDescent="0.25">
      <c r="A83" s="24" t="s">
        <v>288</v>
      </c>
      <c r="B83" s="60" t="s">
        <v>388</v>
      </c>
      <c r="C83" s="55">
        <v>52.9</v>
      </c>
      <c r="D83" s="55">
        <v>52.9</v>
      </c>
      <c r="E83" s="55">
        <v>52.8</v>
      </c>
      <c r="F83" s="55">
        <f t="shared" si="5"/>
        <v>0.10000000000000142</v>
      </c>
      <c r="G83" s="55">
        <f t="shared" si="6"/>
        <v>0.10000000000000142</v>
      </c>
      <c r="H83" s="66">
        <f t="shared" si="7"/>
        <v>0.99810964083175802</v>
      </c>
      <c r="I83" s="66">
        <f t="shared" si="8"/>
        <v>0.99810964083175802</v>
      </c>
    </row>
    <row r="84" spans="1:9" s="63" customFormat="1" x14ac:dyDescent="0.25">
      <c r="A84" s="24" t="s">
        <v>542</v>
      </c>
      <c r="B84" s="60" t="s">
        <v>541</v>
      </c>
      <c r="C84" s="55">
        <f>C85+C86</f>
        <v>4798</v>
      </c>
      <c r="D84" s="55">
        <f>D85+D86</f>
        <v>4798</v>
      </c>
      <c r="E84" s="55">
        <f>E85+E86</f>
        <v>4798</v>
      </c>
      <c r="F84" s="55">
        <f t="shared" si="5"/>
        <v>0</v>
      </c>
      <c r="G84" s="55">
        <f t="shared" si="6"/>
        <v>0</v>
      </c>
      <c r="H84" s="66">
        <f t="shared" si="7"/>
        <v>1</v>
      </c>
      <c r="I84" s="66">
        <f t="shared" si="8"/>
        <v>1</v>
      </c>
    </row>
    <row r="85" spans="1:9" s="29" customFormat="1" ht="45" x14ac:dyDescent="0.25">
      <c r="A85" s="24" t="s">
        <v>392</v>
      </c>
      <c r="B85" s="60" t="s">
        <v>389</v>
      </c>
      <c r="C85" s="55">
        <v>3287</v>
      </c>
      <c r="D85" s="55">
        <v>3287</v>
      </c>
      <c r="E85" s="55">
        <v>3287</v>
      </c>
      <c r="F85" s="55">
        <f t="shared" si="5"/>
        <v>0</v>
      </c>
      <c r="G85" s="55">
        <f t="shared" si="6"/>
        <v>0</v>
      </c>
      <c r="H85" s="66">
        <f t="shared" si="7"/>
        <v>1</v>
      </c>
      <c r="I85" s="66">
        <f t="shared" si="8"/>
        <v>1</v>
      </c>
    </row>
    <row r="86" spans="1:9" s="29" customFormat="1" ht="39.75" customHeight="1" x14ac:dyDescent="0.25">
      <c r="A86" s="24" t="s">
        <v>393</v>
      </c>
      <c r="B86" s="60" t="s">
        <v>390</v>
      </c>
      <c r="C86" s="55">
        <v>1511</v>
      </c>
      <c r="D86" s="55">
        <v>1511</v>
      </c>
      <c r="E86" s="55">
        <v>1511</v>
      </c>
      <c r="F86" s="55">
        <f t="shared" si="5"/>
        <v>0</v>
      </c>
      <c r="G86" s="55">
        <f t="shared" si="6"/>
        <v>0</v>
      </c>
      <c r="H86" s="66">
        <f t="shared" si="7"/>
        <v>1</v>
      </c>
      <c r="I86" s="66">
        <f t="shared" si="8"/>
        <v>1</v>
      </c>
    </row>
    <row r="87" spans="1:9" s="14" customFormat="1" x14ac:dyDescent="0.25">
      <c r="A87" s="24" t="s">
        <v>75</v>
      </c>
      <c r="B87" s="60" t="s">
        <v>215</v>
      </c>
      <c r="C87" s="55">
        <f t="shared" ref="C87:E88" si="10">C88</f>
        <v>2335</v>
      </c>
      <c r="D87" s="55">
        <f t="shared" si="10"/>
        <v>2335</v>
      </c>
      <c r="E87" s="55">
        <f t="shared" si="10"/>
        <v>2335</v>
      </c>
      <c r="F87" s="55">
        <f t="shared" si="5"/>
        <v>0</v>
      </c>
      <c r="G87" s="55">
        <f t="shared" si="6"/>
        <v>0</v>
      </c>
      <c r="H87" s="66">
        <f t="shared" si="7"/>
        <v>1</v>
      </c>
      <c r="I87" s="66">
        <f t="shared" si="8"/>
        <v>1</v>
      </c>
    </row>
    <row r="88" spans="1:9" s="29" customFormat="1" ht="45" x14ac:dyDescent="0.25">
      <c r="A88" s="24" t="s">
        <v>396</v>
      </c>
      <c r="B88" s="60" t="s">
        <v>394</v>
      </c>
      <c r="C88" s="55">
        <f t="shared" si="10"/>
        <v>2335</v>
      </c>
      <c r="D88" s="55">
        <f t="shared" si="10"/>
        <v>2335</v>
      </c>
      <c r="E88" s="55">
        <f t="shared" si="10"/>
        <v>2335</v>
      </c>
      <c r="F88" s="55">
        <f t="shared" si="5"/>
        <v>0</v>
      </c>
      <c r="G88" s="55">
        <f t="shared" si="6"/>
        <v>0</v>
      </c>
      <c r="H88" s="66">
        <f t="shared" si="7"/>
        <v>1</v>
      </c>
      <c r="I88" s="66">
        <f t="shared" si="8"/>
        <v>1</v>
      </c>
    </row>
    <row r="89" spans="1:9" s="29" customFormat="1" ht="45" x14ac:dyDescent="0.25">
      <c r="A89" s="24" t="s">
        <v>27</v>
      </c>
      <c r="B89" s="60" t="s">
        <v>395</v>
      </c>
      <c r="C89" s="55">
        <v>2335</v>
      </c>
      <c r="D89" s="55">
        <v>2335</v>
      </c>
      <c r="E89" s="55">
        <v>2335</v>
      </c>
      <c r="F89" s="55">
        <f t="shared" si="5"/>
        <v>0</v>
      </c>
      <c r="G89" s="55">
        <f t="shared" si="6"/>
        <v>0</v>
      </c>
      <c r="H89" s="66">
        <f t="shared" si="7"/>
        <v>1</v>
      </c>
      <c r="I89" s="66">
        <f t="shared" si="8"/>
        <v>1</v>
      </c>
    </row>
    <row r="90" spans="1:9" s="29" customFormat="1" ht="30" x14ac:dyDescent="0.25">
      <c r="A90" s="24" t="s">
        <v>38</v>
      </c>
      <c r="B90" s="60" t="s">
        <v>397</v>
      </c>
      <c r="C90" s="55">
        <f>C91</f>
        <v>140</v>
      </c>
      <c r="D90" s="55">
        <f>D91</f>
        <v>140</v>
      </c>
      <c r="E90" s="55">
        <f>E91</f>
        <v>140</v>
      </c>
      <c r="F90" s="55">
        <f t="shared" si="5"/>
        <v>0</v>
      </c>
      <c r="G90" s="55">
        <f t="shared" si="6"/>
        <v>0</v>
      </c>
      <c r="H90" s="66">
        <f t="shared" si="7"/>
        <v>1</v>
      </c>
      <c r="I90" s="66">
        <f t="shared" si="8"/>
        <v>1</v>
      </c>
    </row>
    <row r="91" spans="1:9" s="29" customFormat="1" ht="30" x14ac:dyDescent="0.25">
      <c r="A91" s="24" t="s">
        <v>401</v>
      </c>
      <c r="B91" s="60" t="s">
        <v>398</v>
      </c>
      <c r="C91" s="55">
        <f>C92+C93</f>
        <v>140</v>
      </c>
      <c r="D91" s="55">
        <f>D92+D93</f>
        <v>140</v>
      </c>
      <c r="E91" s="55">
        <f>E92+E93</f>
        <v>140</v>
      </c>
      <c r="F91" s="55">
        <f t="shared" si="5"/>
        <v>0</v>
      </c>
      <c r="G91" s="55">
        <f t="shared" si="6"/>
        <v>0</v>
      </c>
      <c r="H91" s="66">
        <f t="shared" si="7"/>
        <v>1</v>
      </c>
      <c r="I91" s="66">
        <f t="shared" si="8"/>
        <v>1</v>
      </c>
    </row>
    <row r="92" spans="1:9" s="29" customFormat="1" ht="30" x14ac:dyDescent="0.25">
      <c r="A92" s="24" t="s">
        <v>402</v>
      </c>
      <c r="B92" s="60" t="s">
        <v>399</v>
      </c>
      <c r="C92" s="55">
        <v>70</v>
      </c>
      <c r="D92" s="55">
        <v>70</v>
      </c>
      <c r="E92" s="55">
        <v>70</v>
      </c>
      <c r="F92" s="55">
        <f t="shared" si="5"/>
        <v>0</v>
      </c>
      <c r="G92" s="55">
        <f t="shared" si="6"/>
        <v>0</v>
      </c>
      <c r="H92" s="66">
        <f t="shared" si="7"/>
        <v>1</v>
      </c>
      <c r="I92" s="66">
        <f t="shared" si="8"/>
        <v>1</v>
      </c>
    </row>
    <row r="93" spans="1:9" s="29" customFormat="1" ht="45.75" thickBot="1" x14ac:dyDescent="0.3">
      <c r="A93" s="87" t="s">
        <v>403</v>
      </c>
      <c r="B93" s="86" t="s">
        <v>400</v>
      </c>
      <c r="C93" s="83">
        <v>70</v>
      </c>
      <c r="D93" s="83">
        <v>70</v>
      </c>
      <c r="E93" s="83">
        <v>70</v>
      </c>
      <c r="F93" s="83">
        <f t="shared" si="5"/>
        <v>0</v>
      </c>
      <c r="G93" s="83">
        <f t="shared" si="6"/>
        <v>0</v>
      </c>
      <c r="H93" s="84">
        <f t="shared" si="7"/>
        <v>1</v>
      </c>
      <c r="I93" s="84">
        <f t="shared" si="8"/>
        <v>1</v>
      </c>
    </row>
    <row r="94" spans="1:9" s="5" customFormat="1" thickBot="1" x14ac:dyDescent="0.25">
      <c r="A94" s="38" t="s">
        <v>39</v>
      </c>
      <c r="B94" s="53" t="s">
        <v>40</v>
      </c>
      <c r="C94" s="54">
        <f>C95+C101</f>
        <v>102470.8</v>
      </c>
      <c r="D94" s="54">
        <f>D95+D101</f>
        <v>102470.9</v>
      </c>
      <c r="E94" s="54">
        <f>E95+E101</f>
        <v>102096.5</v>
      </c>
      <c r="F94" s="54">
        <f t="shared" si="5"/>
        <v>374.30000000000291</v>
      </c>
      <c r="G94" s="54">
        <f t="shared" si="6"/>
        <v>374.39999999999418</v>
      </c>
      <c r="H94" s="65">
        <f t="shared" si="7"/>
        <v>0.99634725209523101</v>
      </c>
      <c r="I94" s="65">
        <f t="shared" si="8"/>
        <v>0.99634627977308687</v>
      </c>
    </row>
    <row r="95" spans="1:9" x14ac:dyDescent="0.25">
      <c r="A95" s="76" t="s">
        <v>41</v>
      </c>
      <c r="B95" s="77" t="s">
        <v>42</v>
      </c>
      <c r="C95" s="78">
        <f>C96+C99</f>
        <v>37299.700000000004</v>
      </c>
      <c r="D95" s="78">
        <f>D96+D99</f>
        <v>37299.800000000003</v>
      </c>
      <c r="E95" s="78">
        <f>E96+E99</f>
        <v>36925.4</v>
      </c>
      <c r="F95" s="78">
        <f t="shared" si="5"/>
        <v>374.30000000000291</v>
      </c>
      <c r="G95" s="78">
        <f t="shared" si="6"/>
        <v>374.40000000000146</v>
      </c>
      <c r="H95" s="79">
        <f t="shared" si="7"/>
        <v>0.98996506674316409</v>
      </c>
      <c r="I95" s="79">
        <f t="shared" si="8"/>
        <v>0.98996241266709206</v>
      </c>
    </row>
    <row r="96" spans="1:9" ht="45" x14ac:dyDescent="0.25">
      <c r="A96" s="24" t="s">
        <v>43</v>
      </c>
      <c r="B96" s="60" t="s">
        <v>44</v>
      </c>
      <c r="C96" s="55">
        <f>C97+C98</f>
        <v>35009.300000000003</v>
      </c>
      <c r="D96" s="55">
        <f>D97+D98</f>
        <v>35009.300000000003</v>
      </c>
      <c r="E96" s="55">
        <f>E97+E98</f>
        <v>34635</v>
      </c>
      <c r="F96" s="55">
        <f t="shared" si="5"/>
        <v>374.30000000000291</v>
      </c>
      <c r="G96" s="55">
        <f t="shared" si="6"/>
        <v>374.30000000000291</v>
      </c>
      <c r="H96" s="66">
        <f t="shared" si="7"/>
        <v>0.98930855515534433</v>
      </c>
      <c r="I96" s="66">
        <f t="shared" si="8"/>
        <v>0.98930855515534433</v>
      </c>
    </row>
    <row r="97" spans="1:9" ht="30" x14ac:dyDescent="0.25">
      <c r="A97" s="24" t="s">
        <v>581</v>
      </c>
      <c r="B97" s="60" t="s">
        <v>45</v>
      </c>
      <c r="C97" s="55">
        <v>3294.4</v>
      </c>
      <c r="D97" s="55">
        <v>3294.4</v>
      </c>
      <c r="E97" s="55">
        <v>2920.1</v>
      </c>
      <c r="F97" s="55">
        <f t="shared" si="5"/>
        <v>374.30000000000018</v>
      </c>
      <c r="G97" s="55">
        <f t="shared" si="6"/>
        <v>374.30000000000018</v>
      </c>
      <c r="H97" s="66">
        <f t="shared" si="7"/>
        <v>0.88638295288975222</v>
      </c>
      <c r="I97" s="66">
        <f t="shared" si="8"/>
        <v>0.88638295288975222</v>
      </c>
    </row>
    <row r="98" spans="1:9" ht="30" x14ac:dyDescent="0.25">
      <c r="A98" s="24" t="s">
        <v>46</v>
      </c>
      <c r="B98" s="60" t="s">
        <v>47</v>
      </c>
      <c r="C98" s="55">
        <v>31714.9</v>
      </c>
      <c r="D98" s="55">
        <v>31714.9</v>
      </c>
      <c r="E98" s="55">
        <v>31714.9</v>
      </c>
      <c r="F98" s="55">
        <f t="shared" si="5"/>
        <v>0</v>
      </c>
      <c r="G98" s="55">
        <f t="shared" si="6"/>
        <v>0</v>
      </c>
      <c r="H98" s="66">
        <f t="shared" si="7"/>
        <v>1</v>
      </c>
      <c r="I98" s="66">
        <f t="shared" si="8"/>
        <v>1</v>
      </c>
    </row>
    <row r="99" spans="1:9" s="29" customFormat="1" ht="29.25" customHeight="1" x14ac:dyDescent="0.25">
      <c r="A99" s="24" t="s">
        <v>406</v>
      </c>
      <c r="B99" s="60" t="s">
        <v>404</v>
      </c>
      <c r="C99" s="55">
        <f>C100</f>
        <v>2290.4</v>
      </c>
      <c r="D99" s="55">
        <f>D100</f>
        <v>2290.5</v>
      </c>
      <c r="E99" s="55">
        <f>E100</f>
        <v>2290.4</v>
      </c>
      <c r="F99" s="55">
        <f t="shared" si="5"/>
        <v>0</v>
      </c>
      <c r="G99" s="55">
        <f t="shared" si="6"/>
        <v>9.9999999999909051E-2</v>
      </c>
      <c r="H99" s="66">
        <f t="shared" si="7"/>
        <v>1</v>
      </c>
      <c r="I99" s="66">
        <f t="shared" si="8"/>
        <v>0.99995634141017253</v>
      </c>
    </row>
    <row r="100" spans="1:9" s="29" customFormat="1" ht="45.75" customHeight="1" x14ac:dyDescent="0.25">
      <c r="A100" s="24" t="s">
        <v>407</v>
      </c>
      <c r="B100" s="60" t="s">
        <v>405</v>
      </c>
      <c r="C100" s="55">
        <v>2290.4</v>
      </c>
      <c r="D100" s="55">
        <v>2290.5</v>
      </c>
      <c r="E100" s="55">
        <v>2290.4</v>
      </c>
      <c r="F100" s="55">
        <f t="shared" si="5"/>
        <v>0</v>
      </c>
      <c r="G100" s="55">
        <f t="shared" si="6"/>
        <v>9.9999999999909051E-2</v>
      </c>
      <c r="H100" s="66">
        <f t="shared" si="7"/>
        <v>1</v>
      </c>
      <c r="I100" s="66">
        <f t="shared" si="8"/>
        <v>0.99995634141017253</v>
      </c>
    </row>
    <row r="101" spans="1:9" s="29" customFormat="1" ht="19.5" customHeight="1" x14ac:dyDescent="0.25">
      <c r="A101" s="24" t="s">
        <v>48</v>
      </c>
      <c r="B101" s="60" t="s">
        <v>408</v>
      </c>
      <c r="C101" s="55">
        <f>C102+C104</f>
        <v>65171.1</v>
      </c>
      <c r="D101" s="55">
        <f>D102+D104</f>
        <v>65171.1</v>
      </c>
      <c r="E101" s="55">
        <f>E102+E104</f>
        <v>65171.1</v>
      </c>
      <c r="F101" s="55">
        <f t="shared" si="5"/>
        <v>0</v>
      </c>
      <c r="G101" s="55">
        <f t="shared" si="6"/>
        <v>0</v>
      </c>
      <c r="H101" s="66">
        <f t="shared" si="7"/>
        <v>1</v>
      </c>
      <c r="I101" s="66">
        <f t="shared" si="8"/>
        <v>1</v>
      </c>
    </row>
    <row r="102" spans="1:9" s="29" customFormat="1" ht="20.25" customHeight="1" x14ac:dyDescent="0.25">
      <c r="A102" s="24" t="s">
        <v>49</v>
      </c>
      <c r="B102" s="60" t="s">
        <v>409</v>
      </c>
      <c r="C102" s="55">
        <f>C103</f>
        <v>61863.1</v>
      </c>
      <c r="D102" s="55">
        <f>D103</f>
        <v>61863.1</v>
      </c>
      <c r="E102" s="55">
        <f>E103</f>
        <v>61863.1</v>
      </c>
      <c r="F102" s="55">
        <f t="shared" si="5"/>
        <v>0</v>
      </c>
      <c r="G102" s="55">
        <f t="shared" si="6"/>
        <v>0</v>
      </c>
      <c r="H102" s="66">
        <f t="shared" si="7"/>
        <v>1</v>
      </c>
      <c r="I102" s="66">
        <f t="shared" si="8"/>
        <v>1</v>
      </c>
    </row>
    <row r="103" spans="1:9" s="29" customFormat="1" ht="46.5" customHeight="1" x14ac:dyDescent="0.25">
      <c r="A103" s="24" t="s">
        <v>411</v>
      </c>
      <c r="B103" s="60" t="s">
        <v>410</v>
      </c>
      <c r="C103" s="55">
        <v>61863.1</v>
      </c>
      <c r="D103" s="55">
        <v>61863.1</v>
      </c>
      <c r="E103" s="55">
        <v>61863.1</v>
      </c>
      <c r="F103" s="55">
        <f t="shared" si="5"/>
        <v>0</v>
      </c>
      <c r="G103" s="55">
        <f t="shared" si="6"/>
        <v>0</v>
      </c>
      <c r="H103" s="66">
        <f t="shared" si="7"/>
        <v>1</v>
      </c>
      <c r="I103" s="66">
        <f t="shared" si="8"/>
        <v>1</v>
      </c>
    </row>
    <row r="104" spans="1:9" s="29" customFormat="1" ht="39" customHeight="1" x14ac:dyDescent="0.25">
      <c r="A104" s="24" t="s">
        <v>415</v>
      </c>
      <c r="B104" s="60" t="s">
        <v>412</v>
      </c>
      <c r="C104" s="55">
        <f>C105+C106</f>
        <v>3308</v>
      </c>
      <c r="D104" s="55">
        <f>D105+D106</f>
        <v>3308</v>
      </c>
      <c r="E104" s="55">
        <f>E105+E106</f>
        <v>3308</v>
      </c>
      <c r="F104" s="55">
        <f t="shared" si="5"/>
        <v>0</v>
      </c>
      <c r="G104" s="55">
        <f t="shared" si="6"/>
        <v>0</v>
      </c>
      <c r="H104" s="66">
        <f t="shared" si="7"/>
        <v>1</v>
      </c>
      <c r="I104" s="66">
        <f t="shared" si="8"/>
        <v>1</v>
      </c>
    </row>
    <row r="105" spans="1:9" s="29" customFormat="1" ht="46.5" customHeight="1" x14ac:dyDescent="0.25">
      <c r="A105" s="24" t="s">
        <v>416</v>
      </c>
      <c r="B105" s="60" t="s">
        <v>413</v>
      </c>
      <c r="C105" s="55">
        <v>3012</v>
      </c>
      <c r="D105" s="55">
        <v>3012</v>
      </c>
      <c r="E105" s="55">
        <v>3012</v>
      </c>
      <c r="F105" s="55">
        <f t="shared" si="5"/>
        <v>0</v>
      </c>
      <c r="G105" s="55">
        <f t="shared" si="6"/>
        <v>0</v>
      </c>
      <c r="H105" s="66">
        <f t="shared" si="7"/>
        <v>1</v>
      </c>
      <c r="I105" s="66">
        <f t="shared" si="8"/>
        <v>1</v>
      </c>
    </row>
    <row r="106" spans="1:9" s="29" customFormat="1" ht="39.75" customHeight="1" thickBot="1" x14ac:dyDescent="0.3">
      <c r="A106" s="87" t="s">
        <v>313</v>
      </c>
      <c r="B106" s="86" t="s">
        <v>414</v>
      </c>
      <c r="C106" s="83">
        <v>296</v>
      </c>
      <c r="D106" s="83">
        <v>296</v>
      </c>
      <c r="E106" s="83">
        <v>296</v>
      </c>
      <c r="F106" s="83">
        <f t="shared" si="5"/>
        <v>0</v>
      </c>
      <c r="G106" s="83">
        <f t="shared" si="6"/>
        <v>0</v>
      </c>
      <c r="H106" s="84">
        <f t="shared" si="7"/>
        <v>1</v>
      </c>
      <c r="I106" s="84">
        <f t="shared" si="8"/>
        <v>1</v>
      </c>
    </row>
    <row r="107" spans="1:9" s="17" customFormat="1" ht="15.75" thickBot="1" x14ac:dyDescent="0.3">
      <c r="A107" s="38" t="s">
        <v>254</v>
      </c>
      <c r="B107" s="53" t="s">
        <v>255</v>
      </c>
      <c r="C107" s="54">
        <f>C108</f>
        <v>1350</v>
      </c>
      <c r="D107" s="54">
        <f t="shared" ref="D107:E109" si="11">D108</f>
        <v>1350</v>
      </c>
      <c r="E107" s="54">
        <f t="shared" si="11"/>
        <v>1302.0999999999999</v>
      </c>
      <c r="F107" s="54">
        <f t="shared" si="5"/>
        <v>47.900000000000091</v>
      </c>
      <c r="G107" s="54">
        <f t="shared" si="6"/>
        <v>47.900000000000091</v>
      </c>
      <c r="H107" s="65">
        <f t="shared" si="7"/>
        <v>0.96451851851851844</v>
      </c>
      <c r="I107" s="65">
        <f t="shared" si="8"/>
        <v>0.96451851851851844</v>
      </c>
    </row>
    <row r="108" spans="1:9" s="17" customFormat="1" ht="30" x14ac:dyDescent="0.25">
      <c r="A108" s="76" t="s">
        <v>256</v>
      </c>
      <c r="B108" s="77" t="s">
        <v>257</v>
      </c>
      <c r="C108" s="78">
        <f>C109</f>
        <v>1350</v>
      </c>
      <c r="D108" s="78">
        <f t="shared" si="11"/>
        <v>1350</v>
      </c>
      <c r="E108" s="78">
        <f t="shared" si="11"/>
        <v>1302.0999999999999</v>
      </c>
      <c r="F108" s="78">
        <f t="shared" si="5"/>
        <v>47.900000000000091</v>
      </c>
      <c r="G108" s="78">
        <f t="shared" si="6"/>
        <v>47.900000000000091</v>
      </c>
      <c r="H108" s="79">
        <f t="shared" si="7"/>
        <v>0.96451851851851844</v>
      </c>
      <c r="I108" s="79">
        <f t="shared" si="8"/>
        <v>0.96451851851851844</v>
      </c>
    </row>
    <row r="109" spans="1:9" s="17" customFormat="1" ht="30" x14ac:dyDescent="0.25">
      <c r="A109" s="24" t="s">
        <v>582</v>
      </c>
      <c r="B109" s="60" t="s">
        <v>258</v>
      </c>
      <c r="C109" s="55">
        <f>C110</f>
        <v>1350</v>
      </c>
      <c r="D109" s="55">
        <f t="shared" si="11"/>
        <v>1350</v>
      </c>
      <c r="E109" s="55">
        <f t="shared" si="11"/>
        <v>1302.0999999999999</v>
      </c>
      <c r="F109" s="55">
        <f t="shared" si="5"/>
        <v>47.900000000000091</v>
      </c>
      <c r="G109" s="55">
        <f t="shared" si="6"/>
        <v>47.900000000000091</v>
      </c>
      <c r="H109" s="66">
        <f t="shared" si="7"/>
        <v>0.96451851851851844</v>
      </c>
      <c r="I109" s="66">
        <f t="shared" si="8"/>
        <v>0.96451851851851844</v>
      </c>
    </row>
    <row r="110" spans="1:9" s="17" customFormat="1" ht="45.75" thickBot="1" x14ac:dyDescent="0.3">
      <c r="A110" s="88" t="s">
        <v>260</v>
      </c>
      <c r="B110" s="86" t="s">
        <v>259</v>
      </c>
      <c r="C110" s="83">
        <v>1350</v>
      </c>
      <c r="D110" s="83">
        <v>1350</v>
      </c>
      <c r="E110" s="83">
        <v>1302.0999999999999</v>
      </c>
      <c r="F110" s="83">
        <f t="shared" si="5"/>
        <v>47.900000000000091</v>
      </c>
      <c r="G110" s="83">
        <f t="shared" si="6"/>
        <v>47.900000000000091</v>
      </c>
      <c r="H110" s="84">
        <f t="shared" si="7"/>
        <v>0.96451851851851844</v>
      </c>
      <c r="I110" s="84">
        <f t="shared" si="8"/>
        <v>0.96451851851851844</v>
      </c>
    </row>
    <row r="111" spans="1:9" s="29" customFormat="1" ht="15.75" thickBot="1" x14ac:dyDescent="0.3">
      <c r="A111" s="45" t="s">
        <v>421</v>
      </c>
      <c r="B111" s="53" t="s">
        <v>417</v>
      </c>
      <c r="C111" s="54">
        <f t="shared" ref="C111:D113" si="12">C112</f>
        <v>25</v>
      </c>
      <c r="D111" s="54">
        <f t="shared" si="12"/>
        <v>25</v>
      </c>
      <c r="E111" s="54">
        <f t="shared" ref="E111:E113" si="13">E112</f>
        <v>25</v>
      </c>
      <c r="F111" s="54">
        <f t="shared" si="5"/>
        <v>0</v>
      </c>
      <c r="G111" s="54">
        <f t="shared" si="6"/>
        <v>0</v>
      </c>
      <c r="H111" s="65">
        <f t="shared" si="7"/>
        <v>1</v>
      </c>
      <c r="I111" s="65">
        <f t="shared" si="8"/>
        <v>1</v>
      </c>
    </row>
    <row r="112" spans="1:9" s="29" customFormat="1" x14ac:dyDescent="0.25">
      <c r="A112" s="89" t="s">
        <v>422</v>
      </c>
      <c r="B112" s="77" t="s">
        <v>418</v>
      </c>
      <c r="C112" s="78">
        <f t="shared" si="12"/>
        <v>25</v>
      </c>
      <c r="D112" s="78">
        <f t="shared" si="12"/>
        <v>25</v>
      </c>
      <c r="E112" s="78">
        <f t="shared" si="13"/>
        <v>25</v>
      </c>
      <c r="F112" s="78">
        <f t="shared" si="5"/>
        <v>0</v>
      </c>
      <c r="G112" s="78">
        <f t="shared" si="6"/>
        <v>0</v>
      </c>
      <c r="H112" s="79">
        <f t="shared" si="7"/>
        <v>1</v>
      </c>
      <c r="I112" s="79">
        <f t="shared" si="8"/>
        <v>1</v>
      </c>
    </row>
    <row r="113" spans="1:12" s="29" customFormat="1" ht="30" x14ac:dyDescent="0.25">
      <c r="A113" s="42" t="s">
        <v>423</v>
      </c>
      <c r="B113" s="60" t="s">
        <v>419</v>
      </c>
      <c r="C113" s="55">
        <f t="shared" si="12"/>
        <v>25</v>
      </c>
      <c r="D113" s="55">
        <f t="shared" si="12"/>
        <v>25</v>
      </c>
      <c r="E113" s="55">
        <f t="shared" si="13"/>
        <v>25</v>
      </c>
      <c r="F113" s="55">
        <f t="shared" si="5"/>
        <v>0</v>
      </c>
      <c r="G113" s="55">
        <f t="shared" si="6"/>
        <v>0</v>
      </c>
      <c r="H113" s="66">
        <f t="shared" si="7"/>
        <v>1</v>
      </c>
      <c r="I113" s="66">
        <f t="shared" si="8"/>
        <v>1</v>
      </c>
    </row>
    <row r="114" spans="1:12" s="29" customFormat="1" ht="30.75" thickBot="1" x14ac:dyDescent="0.3">
      <c r="A114" s="88" t="s">
        <v>424</v>
      </c>
      <c r="B114" s="86" t="s">
        <v>420</v>
      </c>
      <c r="C114" s="83">
        <v>25</v>
      </c>
      <c r="D114" s="83">
        <v>25</v>
      </c>
      <c r="E114" s="83">
        <v>25</v>
      </c>
      <c r="F114" s="83">
        <f t="shared" si="5"/>
        <v>0</v>
      </c>
      <c r="G114" s="83">
        <f t="shared" si="6"/>
        <v>0</v>
      </c>
      <c r="H114" s="84">
        <f t="shared" si="7"/>
        <v>1</v>
      </c>
      <c r="I114" s="84">
        <f t="shared" si="8"/>
        <v>1</v>
      </c>
    </row>
    <row r="115" spans="1:12" s="7" customFormat="1" ht="29.25" thickBot="1" x14ac:dyDescent="0.25">
      <c r="A115" s="38" t="s">
        <v>50</v>
      </c>
      <c r="B115" s="53" t="s">
        <v>51</v>
      </c>
      <c r="C115" s="54">
        <f>C116+C128+C133+C138+C141+C144</f>
        <v>57366.2</v>
      </c>
      <c r="D115" s="54">
        <f>D116+D128+D133+D138+D141+D144</f>
        <v>67822.200000000012</v>
      </c>
      <c r="E115" s="54">
        <f>E116+E128+E133+E138+E141+E144</f>
        <v>54654.8</v>
      </c>
      <c r="F115" s="54">
        <f t="shared" si="5"/>
        <v>2711.3999999999942</v>
      </c>
      <c r="G115" s="54">
        <f t="shared" si="6"/>
        <v>13167.400000000009</v>
      </c>
      <c r="H115" s="65">
        <f t="shared" si="7"/>
        <v>0.95273523433659557</v>
      </c>
      <c r="I115" s="65">
        <f t="shared" si="8"/>
        <v>0.80585413035849607</v>
      </c>
      <c r="J115" s="5"/>
      <c r="K115" s="5"/>
      <c r="L115" s="5"/>
    </row>
    <row r="116" spans="1:12" x14ac:dyDescent="0.25">
      <c r="A116" s="76" t="s">
        <v>52</v>
      </c>
      <c r="B116" s="77" t="s">
        <v>53</v>
      </c>
      <c r="C116" s="78">
        <f>C117+C119+C121+C123</f>
        <v>30469.4</v>
      </c>
      <c r="D116" s="78">
        <f>D117+D119+D121+D123</f>
        <v>30511.4</v>
      </c>
      <c r="E116" s="78">
        <f>E117+E119+E121+E123</f>
        <v>28256.7</v>
      </c>
      <c r="F116" s="78">
        <f t="shared" si="5"/>
        <v>2212.7000000000007</v>
      </c>
      <c r="G116" s="78">
        <f t="shared" si="6"/>
        <v>2254.7000000000007</v>
      </c>
      <c r="H116" s="79">
        <f t="shared" si="7"/>
        <v>0.92737960051724022</v>
      </c>
      <c r="I116" s="79">
        <f t="shared" si="8"/>
        <v>0.92610303034275709</v>
      </c>
    </row>
    <row r="117" spans="1:12" s="19" customFormat="1" ht="52.5" customHeight="1" x14ac:dyDescent="0.25">
      <c r="A117" s="24" t="s">
        <v>283</v>
      </c>
      <c r="B117" s="60" t="s">
        <v>282</v>
      </c>
      <c r="C117" s="55">
        <f>C118</f>
        <v>198</v>
      </c>
      <c r="D117" s="55">
        <f>D118</f>
        <v>198</v>
      </c>
      <c r="E117" s="55">
        <f>E118</f>
        <v>196</v>
      </c>
      <c r="F117" s="55">
        <f t="shared" si="5"/>
        <v>2</v>
      </c>
      <c r="G117" s="55">
        <f t="shared" si="6"/>
        <v>2</v>
      </c>
      <c r="H117" s="66">
        <f t="shared" si="7"/>
        <v>0.98989898989898994</v>
      </c>
      <c r="I117" s="66">
        <f t="shared" si="8"/>
        <v>0.98989898989898994</v>
      </c>
    </row>
    <row r="118" spans="1:12" s="19" customFormat="1" ht="90.75" customHeight="1" x14ac:dyDescent="0.25">
      <c r="A118" s="24" t="s">
        <v>583</v>
      </c>
      <c r="B118" s="60" t="s">
        <v>284</v>
      </c>
      <c r="C118" s="55">
        <v>198</v>
      </c>
      <c r="D118" s="55">
        <v>198</v>
      </c>
      <c r="E118" s="55">
        <v>196</v>
      </c>
      <c r="F118" s="55">
        <f t="shared" si="5"/>
        <v>2</v>
      </c>
      <c r="G118" s="55">
        <f t="shared" si="6"/>
        <v>2</v>
      </c>
      <c r="H118" s="66">
        <f t="shared" si="7"/>
        <v>0.98989898989898994</v>
      </c>
      <c r="I118" s="66">
        <f t="shared" si="8"/>
        <v>0.98989898989898994</v>
      </c>
    </row>
    <row r="119" spans="1:12" s="16" customFormat="1" ht="45" x14ac:dyDescent="0.25">
      <c r="A119" s="46" t="s">
        <v>584</v>
      </c>
      <c r="B119" s="60" t="s">
        <v>228</v>
      </c>
      <c r="C119" s="55">
        <f>C120</f>
        <v>298.60000000000002</v>
      </c>
      <c r="D119" s="55">
        <f>D120</f>
        <v>298.60000000000002</v>
      </c>
      <c r="E119" s="55">
        <f>E120</f>
        <v>298.60000000000002</v>
      </c>
      <c r="F119" s="55">
        <f t="shared" si="5"/>
        <v>0</v>
      </c>
      <c r="G119" s="55">
        <f t="shared" si="6"/>
        <v>0</v>
      </c>
      <c r="H119" s="66">
        <f t="shared" si="7"/>
        <v>1</v>
      </c>
      <c r="I119" s="66">
        <f t="shared" si="8"/>
        <v>1</v>
      </c>
    </row>
    <row r="120" spans="1:12" s="29" customFormat="1" ht="30" x14ac:dyDescent="0.25">
      <c r="A120" s="47" t="s">
        <v>426</v>
      </c>
      <c r="B120" s="60" t="s">
        <v>425</v>
      </c>
      <c r="C120" s="55">
        <v>298.60000000000002</v>
      </c>
      <c r="D120" s="55">
        <v>298.60000000000002</v>
      </c>
      <c r="E120" s="55">
        <v>298.60000000000002</v>
      </c>
      <c r="F120" s="55">
        <f t="shared" si="5"/>
        <v>0</v>
      </c>
      <c r="G120" s="55">
        <f t="shared" si="6"/>
        <v>0</v>
      </c>
      <c r="H120" s="66">
        <f t="shared" si="7"/>
        <v>1</v>
      </c>
      <c r="I120" s="66">
        <f t="shared" si="8"/>
        <v>1</v>
      </c>
    </row>
    <row r="121" spans="1:12" ht="45" x14ac:dyDescent="0.25">
      <c r="A121" s="24" t="s">
        <v>54</v>
      </c>
      <c r="B121" s="60" t="s">
        <v>55</v>
      </c>
      <c r="C121" s="55">
        <f>C122</f>
        <v>14472.8</v>
      </c>
      <c r="D121" s="55">
        <f>D122</f>
        <v>14472.8</v>
      </c>
      <c r="E121" s="55">
        <f>E122</f>
        <v>13061.9</v>
      </c>
      <c r="F121" s="55">
        <f t="shared" si="5"/>
        <v>1410.8999999999996</v>
      </c>
      <c r="G121" s="55">
        <f t="shared" si="6"/>
        <v>1410.8999999999996</v>
      </c>
      <c r="H121" s="66">
        <f t="shared" si="7"/>
        <v>0.90251368083577477</v>
      </c>
      <c r="I121" s="66">
        <f t="shared" si="8"/>
        <v>0.90251368083577477</v>
      </c>
    </row>
    <row r="122" spans="1:12" x14ac:dyDescent="0.25">
      <c r="A122" s="24" t="s">
        <v>56</v>
      </c>
      <c r="B122" s="60" t="s">
        <v>57</v>
      </c>
      <c r="C122" s="55">
        <v>14472.8</v>
      </c>
      <c r="D122" s="55">
        <v>14472.8</v>
      </c>
      <c r="E122" s="55">
        <v>13061.9</v>
      </c>
      <c r="F122" s="55">
        <f t="shared" si="5"/>
        <v>1410.8999999999996</v>
      </c>
      <c r="G122" s="55">
        <f t="shared" si="6"/>
        <v>1410.8999999999996</v>
      </c>
      <c r="H122" s="66">
        <f t="shared" si="7"/>
        <v>0.90251368083577477</v>
      </c>
      <c r="I122" s="66">
        <f t="shared" si="8"/>
        <v>0.90251368083577477</v>
      </c>
    </row>
    <row r="123" spans="1:12" x14ac:dyDescent="0.25">
      <c r="A123" s="24" t="s">
        <v>585</v>
      </c>
      <c r="B123" s="60" t="s">
        <v>58</v>
      </c>
      <c r="C123" s="55">
        <f>C124+C125+C126+C127</f>
        <v>15500</v>
      </c>
      <c r="D123" s="55">
        <f>D124+D125+D126+D127</f>
        <v>15542</v>
      </c>
      <c r="E123" s="55">
        <f>E124+E125+E126+E127</f>
        <v>14700.2</v>
      </c>
      <c r="F123" s="55">
        <f t="shared" si="5"/>
        <v>799.79999999999927</v>
      </c>
      <c r="G123" s="55">
        <f t="shared" si="6"/>
        <v>841.79999999999927</v>
      </c>
      <c r="H123" s="66">
        <f t="shared" si="7"/>
        <v>0.94840000000000002</v>
      </c>
      <c r="I123" s="66">
        <f t="shared" si="8"/>
        <v>0.94583708660404076</v>
      </c>
    </row>
    <row r="124" spans="1:12" s="22" customFormat="1" x14ac:dyDescent="0.25">
      <c r="A124" s="24" t="s">
        <v>297</v>
      </c>
      <c r="B124" s="60" t="s">
        <v>296</v>
      </c>
      <c r="C124" s="55">
        <v>575.9</v>
      </c>
      <c r="D124" s="55">
        <v>575.9</v>
      </c>
      <c r="E124" s="55">
        <v>75.900000000000006</v>
      </c>
      <c r="F124" s="55">
        <f t="shared" si="5"/>
        <v>500</v>
      </c>
      <c r="G124" s="55">
        <f t="shared" si="6"/>
        <v>500</v>
      </c>
      <c r="H124" s="66">
        <f t="shared" si="7"/>
        <v>0.13179371418649072</v>
      </c>
      <c r="I124" s="66">
        <f t="shared" si="8"/>
        <v>0.13179371418649072</v>
      </c>
    </row>
    <row r="125" spans="1:12" x14ac:dyDescent="0.25">
      <c r="A125" s="24" t="s">
        <v>59</v>
      </c>
      <c r="B125" s="60" t="s">
        <v>60</v>
      </c>
      <c r="C125" s="55">
        <v>7608.4</v>
      </c>
      <c r="D125" s="55">
        <v>7608.4</v>
      </c>
      <c r="E125" s="55">
        <v>7388.2</v>
      </c>
      <c r="F125" s="55">
        <f t="shared" si="5"/>
        <v>220.19999999999982</v>
      </c>
      <c r="G125" s="55">
        <f t="shared" si="6"/>
        <v>220.19999999999982</v>
      </c>
      <c r="H125" s="66">
        <f t="shared" si="7"/>
        <v>0.97105830397981185</v>
      </c>
      <c r="I125" s="66">
        <f t="shared" si="8"/>
        <v>0.97105830397981185</v>
      </c>
    </row>
    <row r="126" spans="1:12" ht="30" x14ac:dyDescent="0.25">
      <c r="A126" s="24" t="s">
        <v>61</v>
      </c>
      <c r="B126" s="60" t="s">
        <v>62</v>
      </c>
      <c r="C126" s="55">
        <v>7042.7</v>
      </c>
      <c r="D126" s="55">
        <v>7042.7</v>
      </c>
      <c r="E126" s="55">
        <v>6933.9</v>
      </c>
      <c r="F126" s="55">
        <f t="shared" si="5"/>
        <v>108.80000000000018</v>
      </c>
      <c r="G126" s="55">
        <f t="shared" si="6"/>
        <v>108.80000000000018</v>
      </c>
      <c r="H126" s="66">
        <f t="shared" si="7"/>
        <v>0.98455137944254334</v>
      </c>
      <c r="I126" s="66">
        <f t="shared" si="8"/>
        <v>0.98455137944254334</v>
      </c>
    </row>
    <row r="127" spans="1:12" ht="60" x14ac:dyDescent="0.25">
      <c r="A127" s="24" t="s">
        <v>63</v>
      </c>
      <c r="B127" s="60" t="s">
        <v>64</v>
      </c>
      <c r="C127" s="55">
        <v>273</v>
      </c>
      <c r="D127" s="55">
        <v>315</v>
      </c>
      <c r="E127" s="55">
        <v>302.2</v>
      </c>
      <c r="F127" s="55">
        <f t="shared" si="5"/>
        <v>-29.199999999999989</v>
      </c>
      <c r="G127" s="55">
        <f t="shared" si="6"/>
        <v>12.800000000000011</v>
      </c>
      <c r="H127" s="66">
        <f t="shared" si="7"/>
        <v>1.106959706959707</v>
      </c>
      <c r="I127" s="66">
        <f t="shared" si="8"/>
        <v>0.95936507936507931</v>
      </c>
    </row>
    <row r="128" spans="1:12" s="16" customFormat="1" ht="45" x14ac:dyDescent="0.25">
      <c r="A128" s="47" t="s">
        <v>586</v>
      </c>
      <c r="B128" s="60" t="s">
        <v>229</v>
      </c>
      <c r="C128" s="55">
        <f>C129+C131</f>
        <v>2029.5</v>
      </c>
      <c r="D128" s="55">
        <f>D129+D131</f>
        <v>2029.5</v>
      </c>
      <c r="E128" s="55">
        <f>E129+E131</f>
        <v>1621.1</v>
      </c>
      <c r="F128" s="55">
        <f t="shared" si="5"/>
        <v>408.40000000000009</v>
      </c>
      <c r="G128" s="55">
        <f t="shared" si="6"/>
        <v>408.40000000000009</v>
      </c>
      <c r="H128" s="66">
        <f t="shared" si="7"/>
        <v>0.79876816949987672</v>
      </c>
      <c r="I128" s="66">
        <f t="shared" si="8"/>
        <v>0.79876816949987672</v>
      </c>
    </row>
    <row r="129" spans="1:9" s="16" customFormat="1" ht="30.75" customHeight="1" x14ac:dyDescent="0.25">
      <c r="A129" s="46" t="s">
        <v>587</v>
      </c>
      <c r="B129" s="60" t="s">
        <v>230</v>
      </c>
      <c r="C129" s="55">
        <f>C130</f>
        <v>1689.5</v>
      </c>
      <c r="D129" s="55">
        <f>D130</f>
        <v>1689.5</v>
      </c>
      <c r="E129" s="55">
        <f>E130</f>
        <v>1621.1</v>
      </c>
      <c r="F129" s="55">
        <f t="shared" si="5"/>
        <v>68.400000000000091</v>
      </c>
      <c r="G129" s="55">
        <f t="shared" si="6"/>
        <v>68.400000000000091</v>
      </c>
      <c r="H129" s="66">
        <f t="shared" si="7"/>
        <v>0.9595146493045279</v>
      </c>
      <c r="I129" s="66">
        <f t="shared" si="8"/>
        <v>0.9595146493045279</v>
      </c>
    </row>
    <row r="130" spans="1:9" s="29" customFormat="1" x14ac:dyDescent="0.25">
      <c r="A130" s="46" t="s">
        <v>588</v>
      </c>
      <c r="B130" s="60" t="s">
        <v>427</v>
      </c>
      <c r="C130" s="55">
        <v>1689.5</v>
      </c>
      <c r="D130" s="55">
        <v>1689.5</v>
      </c>
      <c r="E130" s="55">
        <v>1621.1</v>
      </c>
      <c r="F130" s="55">
        <f t="shared" si="5"/>
        <v>68.400000000000091</v>
      </c>
      <c r="G130" s="55">
        <f t="shared" si="6"/>
        <v>68.400000000000091</v>
      </c>
      <c r="H130" s="66">
        <f t="shared" si="7"/>
        <v>0.9595146493045279</v>
      </c>
      <c r="I130" s="66">
        <f t="shared" si="8"/>
        <v>0.9595146493045279</v>
      </c>
    </row>
    <row r="131" spans="1:9" s="16" customFormat="1" ht="45" x14ac:dyDescent="0.25">
      <c r="A131" s="46" t="s">
        <v>589</v>
      </c>
      <c r="B131" s="60" t="s">
        <v>232</v>
      </c>
      <c r="C131" s="55">
        <f>C132</f>
        <v>340</v>
      </c>
      <c r="D131" s="55">
        <f>D132</f>
        <v>340</v>
      </c>
      <c r="E131" s="55">
        <f>E132</f>
        <v>0</v>
      </c>
      <c r="F131" s="55">
        <f t="shared" si="5"/>
        <v>340</v>
      </c>
      <c r="G131" s="55">
        <f t="shared" si="6"/>
        <v>340</v>
      </c>
      <c r="H131" s="66">
        <f t="shared" si="7"/>
        <v>0</v>
      </c>
      <c r="I131" s="66">
        <f t="shared" si="8"/>
        <v>0</v>
      </c>
    </row>
    <row r="132" spans="1:9" s="58" customFormat="1" ht="30" x14ac:dyDescent="0.25">
      <c r="A132" s="46" t="s">
        <v>231</v>
      </c>
      <c r="B132" s="60" t="s">
        <v>514</v>
      </c>
      <c r="C132" s="55">
        <v>340</v>
      </c>
      <c r="D132" s="55">
        <v>340</v>
      </c>
      <c r="E132" s="55">
        <v>0</v>
      </c>
      <c r="F132" s="55">
        <f t="shared" si="5"/>
        <v>340</v>
      </c>
      <c r="G132" s="55">
        <f t="shared" si="6"/>
        <v>340</v>
      </c>
      <c r="H132" s="66">
        <f t="shared" si="7"/>
        <v>0</v>
      </c>
      <c r="I132" s="66">
        <f t="shared" si="8"/>
        <v>0</v>
      </c>
    </row>
    <row r="133" spans="1:9" ht="30" x14ac:dyDescent="0.25">
      <c r="A133" s="24" t="s">
        <v>590</v>
      </c>
      <c r="B133" s="60" t="s">
        <v>65</v>
      </c>
      <c r="C133" s="55">
        <f>C134+C136</f>
        <v>1201.5</v>
      </c>
      <c r="D133" s="55">
        <f>D134+D136</f>
        <v>1201.5</v>
      </c>
      <c r="E133" s="55">
        <f>E134+E136</f>
        <v>1136.9000000000001</v>
      </c>
      <c r="F133" s="55">
        <f t="shared" si="5"/>
        <v>64.599999999999909</v>
      </c>
      <c r="G133" s="55">
        <f t="shared" si="6"/>
        <v>64.599999999999909</v>
      </c>
      <c r="H133" s="66">
        <f t="shared" si="7"/>
        <v>0.94623387432376205</v>
      </c>
      <c r="I133" s="66">
        <f t="shared" si="8"/>
        <v>0.94623387432376205</v>
      </c>
    </row>
    <row r="134" spans="1:9" ht="90" x14ac:dyDescent="0.25">
      <c r="A134" s="24" t="s">
        <v>591</v>
      </c>
      <c r="B134" s="60" t="s">
        <v>66</v>
      </c>
      <c r="C134" s="55">
        <f>C135</f>
        <v>821.5</v>
      </c>
      <c r="D134" s="55">
        <f>D135</f>
        <v>821.5</v>
      </c>
      <c r="E134" s="55">
        <f>E135</f>
        <v>756.9</v>
      </c>
      <c r="F134" s="55">
        <f t="shared" ref="F134:F197" si="14">C134-E134</f>
        <v>64.600000000000023</v>
      </c>
      <c r="G134" s="55">
        <f t="shared" ref="G134:G197" si="15">D134-E134</f>
        <v>64.600000000000023</v>
      </c>
      <c r="H134" s="66">
        <f t="shared" ref="H134:H197" si="16">E134/C134</f>
        <v>0.92136335970785144</v>
      </c>
      <c r="I134" s="66">
        <f t="shared" si="8"/>
        <v>0.92136335970785144</v>
      </c>
    </row>
    <row r="135" spans="1:9" ht="30" x14ac:dyDescent="0.25">
      <c r="A135" s="24" t="s">
        <v>67</v>
      </c>
      <c r="B135" s="60" t="s">
        <v>68</v>
      </c>
      <c r="C135" s="55">
        <v>821.5</v>
      </c>
      <c r="D135" s="55">
        <v>821.5</v>
      </c>
      <c r="E135" s="55">
        <v>756.9</v>
      </c>
      <c r="F135" s="55">
        <f t="shared" si="14"/>
        <v>64.600000000000023</v>
      </c>
      <c r="G135" s="55">
        <f t="shared" si="15"/>
        <v>64.600000000000023</v>
      </c>
      <c r="H135" s="66">
        <f t="shared" si="16"/>
        <v>0.92136335970785144</v>
      </c>
      <c r="I135" s="66">
        <f t="shared" si="8"/>
        <v>0.92136335970785144</v>
      </c>
    </row>
    <row r="136" spans="1:9" s="29" customFormat="1" ht="45" x14ac:dyDescent="0.25">
      <c r="A136" s="24" t="s">
        <v>430</v>
      </c>
      <c r="B136" s="60" t="s">
        <v>428</v>
      </c>
      <c r="C136" s="55">
        <f>C137</f>
        <v>380</v>
      </c>
      <c r="D136" s="55">
        <f>D137</f>
        <v>380</v>
      </c>
      <c r="E136" s="55">
        <f>E137</f>
        <v>380</v>
      </c>
      <c r="F136" s="55">
        <f t="shared" si="14"/>
        <v>0</v>
      </c>
      <c r="G136" s="55">
        <f t="shared" si="15"/>
        <v>0</v>
      </c>
      <c r="H136" s="66">
        <f t="shared" si="16"/>
        <v>1</v>
      </c>
      <c r="I136" s="66">
        <f t="shared" si="8"/>
        <v>1</v>
      </c>
    </row>
    <row r="137" spans="1:9" s="29" customFormat="1" ht="30" x14ac:dyDescent="0.25">
      <c r="A137" s="24" t="s">
        <v>74</v>
      </c>
      <c r="B137" s="60" t="s">
        <v>429</v>
      </c>
      <c r="C137" s="55">
        <v>380</v>
      </c>
      <c r="D137" s="55">
        <v>380</v>
      </c>
      <c r="E137" s="55">
        <v>380</v>
      </c>
      <c r="F137" s="55">
        <f t="shared" si="14"/>
        <v>0</v>
      </c>
      <c r="G137" s="55">
        <f t="shared" si="15"/>
        <v>0</v>
      </c>
      <c r="H137" s="66">
        <f t="shared" si="16"/>
        <v>1</v>
      </c>
      <c r="I137" s="66">
        <f t="shared" si="8"/>
        <v>1</v>
      </c>
    </row>
    <row r="138" spans="1:9" ht="30" x14ac:dyDescent="0.25">
      <c r="A138" s="24" t="s">
        <v>69</v>
      </c>
      <c r="B138" s="60" t="s">
        <v>70</v>
      </c>
      <c r="C138" s="55">
        <f t="shared" ref="C138:E139" si="17">C139</f>
        <v>1665.2</v>
      </c>
      <c r="D138" s="55">
        <f t="shared" si="17"/>
        <v>12079.2</v>
      </c>
      <c r="E138" s="55">
        <f t="shared" si="17"/>
        <v>1643</v>
      </c>
      <c r="F138" s="55">
        <f t="shared" si="14"/>
        <v>22.200000000000045</v>
      </c>
      <c r="G138" s="55">
        <f t="shared" si="15"/>
        <v>10436.200000000001</v>
      </c>
      <c r="H138" s="66">
        <f t="shared" si="16"/>
        <v>0.9866682680759068</v>
      </c>
      <c r="I138" s="66">
        <f t="shared" si="8"/>
        <v>0.13601894165176501</v>
      </c>
    </row>
    <row r="139" spans="1:9" ht="30" x14ac:dyDescent="0.25">
      <c r="A139" s="24" t="s">
        <v>592</v>
      </c>
      <c r="B139" s="60" t="s">
        <v>71</v>
      </c>
      <c r="C139" s="55">
        <f t="shared" si="17"/>
        <v>1665.2</v>
      </c>
      <c r="D139" s="55">
        <f t="shared" si="17"/>
        <v>12079.2</v>
      </c>
      <c r="E139" s="55">
        <f t="shared" si="17"/>
        <v>1643</v>
      </c>
      <c r="F139" s="55">
        <f t="shared" si="14"/>
        <v>22.200000000000045</v>
      </c>
      <c r="G139" s="55">
        <f t="shared" si="15"/>
        <v>10436.200000000001</v>
      </c>
      <c r="H139" s="66">
        <f t="shared" si="16"/>
        <v>0.9866682680759068</v>
      </c>
      <c r="I139" s="66">
        <f t="shared" si="8"/>
        <v>0.13601894165176501</v>
      </c>
    </row>
    <row r="140" spans="1:9" ht="30" x14ac:dyDescent="0.25">
      <c r="A140" s="24" t="s">
        <v>72</v>
      </c>
      <c r="B140" s="60" t="s">
        <v>73</v>
      </c>
      <c r="C140" s="55">
        <v>1665.2</v>
      </c>
      <c r="D140" s="55">
        <v>12079.2</v>
      </c>
      <c r="E140" s="55">
        <v>1643</v>
      </c>
      <c r="F140" s="55">
        <f t="shared" si="14"/>
        <v>22.200000000000045</v>
      </c>
      <c r="G140" s="55">
        <f t="shared" si="15"/>
        <v>10436.200000000001</v>
      </c>
      <c r="H140" s="66">
        <f t="shared" si="16"/>
        <v>0.9866682680759068</v>
      </c>
      <c r="I140" s="66">
        <f t="shared" si="8"/>
        <v>0.13601894165176501</v>
      </c>
    </row>
    <row r="141" spans="1:9" s="16" customFormat="1" ht="45" x14ac:dyDescent="0.25">
      <c r="A141" s="47" t="s">
        <v>593</v>
      </c>
      <c r="B141" s="60" t="s">
        <v>234</v>
      </c>
      <c r="C141" s="55">
        <f t="shared" ref="C141:E142" si="18">C142</f>
        <v>655.5</v>
      </c>
      <c r="D141" s="55">
        <f t="shared" si="18"/>
        <v>655.5</v>
      </c>
      <c r="E141" s="55">
        <f t="shared" si="18"/>
        <v>655.29999999999995</v>
      </c>
      <c r="F141" s="55">
        <f t="shared" si="14"/>
        <v>0.20000000000004547</v>
      </c>
      <c r="G141" s="55">
        <f t="shared" si="15"/>
        <v>0.20000000000004547</v>
      </c>
      <c r="H141" s="66">
        <f t="shared" si="16"/>
        <v>0.99969488939740647</v>
      </c>
      <c r="I141" s="66">
        <f t="shared" ref="I141:I210" si="19">E141/D141</f>
        <v>0.99969488939740647</v>
      </c>
    </row>
    <row r="142" spans="1:9" s="29" customFormat="1" ht="33" customHeight="1" x14ac:dyDescent="0.25">
      <c r="A142" s="47" t="s">
        <v>433</v>
      </c>
      <c r="B142" s="60" t="s">
        <v>431</v>
      </c>
      <c r="C142" s="55">
        <f t="shared" si="18"/>
        <v>655.5</v>
      </c>
      <c r="D142" s="55">
        <f t="shared" si="18"/>
        <v>655.5</v>
      </c>
      <c r="E142" s="55">
        <f t="shared" si="18"/>
        <v>655.29999999999995</v>
      </c>
      <c r="F142" s="55">
        <f t="shared" si="14"/>
        <v>0.20000000000004547</v>
      </c>
      <c r="G142" s="55">
        <f t="shared" si="15"/>
        <v>0.20000000000004547</v>
      </c>
      <c r="H142" s="66">
        <f t="shared" si="16"/>
        <v>0.99969488939740647</v>
      </c>
      <c r="I142" s="66">
        <f t="shared" si="19"/>
        <v>0.99969488939740647</v>
      </c>
    </row>
    <row r="143" spans="1:9" s="29" customFormat="1" ht="30" x14ac:dyDescent="0.25">
      <c r="A143" s="47" t="s">
        <v>233</v>
      </c>
      <c r="B143" s="60" t="s">
        <v>432</v>
      </c>
      <c r="C143" s="55">
        <v>655.5</v>
      </c>
      <c r="D143" s="55">
        <v>655.5</v>
      </c>
      <c r="E143" s="55">
        <v>655.29999999999995</v>
      </c>
      <c r="F143" s="55">
        <f t="shared" si="14"/>
        <v>0.20000000000004547</v>
      </c>
      <c r="G143" s="55">
        <f t="shared" si="15"/>
        <v>0.20000000000004547</v>
      </c>
      <c r="H143" s="66">
        <f t="shared" si="16"/>
        <v>0.99969488939740647</v>
      </c>
      <c r="I143" s="66">
        <f t="shared" si="19"/>
        <v>0.99969488939740647</v>
      </c>
    </row>
    <row r="144" spans="1:9" x14ac:dyDescent="0.25">
      <c r="A144" s="24" t="s">
        <v>75</v>
      </c>
      <c r="B144" s="60" t="s">
        <v>76</v>
      </c>
      <c r="C144" s="55">
        <f t="shared" ref="C144:E145" si="20">C145</f>
        <v>21345.1</v>
      </c>
      <c r="D144" s="55">
        <f t="shared" si="20"/>
        <v>21345.1</v>
      </c>
      <c r="E144" s="55">
        <f t="shared" si="20"/>
        <v>21341.8</v>
      </c>
      <c r="F144" s="55">
        <f t="shared" si="14"/>
        <v>3.2999999999992724</v>
      </c>
      <c r="G144" s="55">
        <f t="shared" si="15"/>
        <v>3.2999999999992724</v>
      </c>
      <c r="H144" s="66">
        <f t="shared" si="16"/>
        <v>0.99984539777279102</v>
      </c>
      <c r="I144" s="66">
        <f t="shared" si="19"/>
        <v>0.99984539777279102</v>
      </c>
    </row>
    <row r="145" spans="1:9" ht="30" x14ac:dyDescent="0.25">
      <c r="A145" s="24" t="s">
        <v>28</v>
      </c>
      <c r="B145" s="60" t="s">
        <v>77</v>
      </c>
      <c r="C145" s="55">
        <f t="shared" si="20"/>
        <v>21345.1</v>
      </c>
      <c r="D145" s="55">
        <f t="shared" si="20"/>
        <v>21345.1</v>
      </c>
      <c r="E145" s="55">
        <f t="shared" si="20"/>
        <v>21341.8</v>
      </c>
      <c r="F145" s="55">
        <f t="shared" si="14"/>
        <v>3.2999999999992724</v>
      </c>
      <c r="G145" s="55">
        <f t="shared" si="15"/>
        <v>3.2999999999992724</v>
      </c>
      <c r="H145" s="66">
        <f t="shared" si="16"/>
        <v>0.99984539777279102</v>
      </c>
      <c r="I145" s="66">
        <f t="shared" si="19"/>
        <v>0.99984539777279102</v>
      </c>
    </row>
    <row r="146" spans="1:9" ht="15.75" thickBot="1" x14ac:dyDescent="0.3">
      <c r="A146" s="87" t="s">
        <v>78</v>
      </c>
      <c r="B146" s="86" t="s">
        <v>79</v>
      </c>
      <c r="C146" s="83">
        <v>21345.1</v>
      </c>
      <c r="D146" s="83">
        <v>21345.1</v>
      </c>
      <c r="E146" s="83">
        <v>21341.8</v>
      </c>
      <c r="F146" s="83">
        <f t="shared" si="14"/>
        <v>3.2999999999992724</v>
      </c>
      <c r="G146" s="83">
        <f t="shared" si="15"/>
        <v>3.2999999999992724</v>
      </c>
      <c r="H146" s="84">
        <f t="shared" si="16"/>
        <v>0.99984539777279102</v>
      </c>
      <c r="I146" s="84">
        <f t="shared" si="19"/>
        <v>0.99984539777279102</v>
      </c>
    </row>
    <row r="147" spans="1:9" s="5" customFormat="1" thickBot="1" x14ac:dyDescent="0.25">
      <c r="A147" s="38" t="s">
        <v>80</v>
      </c>
      <c r="B147" s="53" t="s">
        <v>81</v>
      </c>
      <c r="C147" s="54">
        <f>C148+C151</f>
        <v>47560.5</v>
      </c>
      <c r="D147" s="54">
        <f>D148+D151</f>
        <v>46800.5</v>
      </c>
      <c r="E147" s="54">
        <f>E148+E151</f>
        <v>46799.6</v>
      </c>
      <c r="F147" s="54">
        <f t="shared" si="14"/>
        <v>760.90000000000146</v>
      </c>
      <c r="G147" s="54">
        <f t="shared" si="15"/>
        <v>0.90000000000145519</v>
      </c>
      <c r="H147" s="65">
        <f t="shared" si="16"/>
        <v>0.98400142975788729</v>
      </c>
      <c r="I147" s="65">
        <f t="shared" si="19"/>
        <v>0.99998076943622394</v>
      </c>
    </row>
    <row r="148" spans="1:9" x14ac:dyDescent="0.25">
      <c r="A148" s="76" t="s">
        <v>82</v>
      </c>
      <c r="B148" s="77" t="s">
        <v>83</v>
      </c>
      <c r="C148" s="78">
        <f t="shared" ref="C148:E149" si="21">C149</f>
        <v>8611.5</v>
      </c>
      <c r="D148" s="78">
        <f t="shared" si="21"/>
        <v>8611.5</v>
      </c>
      <c r="E148" s="78">
        <f t="shared" si="21"/>
        <v>8611.4</v>
      </c>
      <c r="F148" s="78">
        <f t="shared" si="14"/>
        <v>0.1000000000003638</v>
      </c>
      <c r="G148" s="78">
        <f t="shared" si="15"/>
        <v>0.1000000000003638</v>
      </c>
      <c r="H148" s="79">
        <f t="shared" si="16"/>
        <v>0.99998838762120412</v>
      </c>
      <c r="I148" s="79">
        <f t="shared" si="19"/>
        <v>0.99998838762120412</v>
      </c>
    </row>
    <row r="149" spans="1:9" ht="45" x14ac:dyDescent="0.25">
      <c r="A149" s="24" t="s">
        <v>84</v>
      </c>
      <c r="B149" s="60" t="s">
        <v>85</v>
      </c>
      <c r="C149" s="55">
        <f t="shared" si="21"/>
        <v>8611.5</v>
      </c>
      <c r="D149" s="55">
        <f t="shared" si="21"/>
        <v>8611.5</v>
      </c>
      <c r="E149" s="55">
        <f t="shared" si="21"/>
        <v>8611.4</v>
      </c>
      <c r="F149" s="55">
        <f t="shared" si="14"/>
        <v>0.1000000000003638</v>
      </c>
      <c r="G149" s="55">
        <f t="shared" si="15"/>
        <v>0.1000000000003638</v>
      </c>
      <c r="H149" s="66">
        <f t="shared" si="16"/>
        <v>0.99998838762120412</v>
      </c>
      <c r="I149" s="66">
        <f t="shared" si="19"/>
        <v>0.99998838762120412</v>
      </c>
    </row>
    <row r="150" spans="1:9" x14ac:dyDescent="0.25">
      <c r="A150" s="24" t="s">
        <v>86</v>
      </c>
      <c r="B150" s="60" t="s">
        <v>87</v>
      </c>
      <c r="C150" s="55">
        <v>8611.5</v>
      </c>
      <c r="D150" s="55">
        <v>8611.5</v>
      </c>
      <c r="E150" s="55">
        <v>8611.4</v>
      </c>
      <c r="F150" s="55">
        <f t="shared" si="14"/>
        <v>0.1000000000003638</v>
      </c>
      <c r="G150" s="55">
        <f t="shared" si="15"/>
        <v>0.1000000000003638</v>
      </c>
      <c r="H150" s="66">
        <f t="shared" si="16"/>
        <v>0.99998838762120412</v>
      </c>
      <c r="I150" s="66">
        <f t="shared" si="19"/>
        <v>0.99998838762120412</v>
      </c>
    </row>
    <row r="151" spans="1:9" s="22" customFormat="1" ht="47.25" customHeight="1" x14ac:dyDescent="0.25">
      <c r="A151" s="24" t="s">
        <v>301</v>
      </c>
      <c r="B151" s="60" t="s">
        <v>298</v>
      </c>
      <c r="C151" s="55">
        <f t="shared" ref="C151:E152" si="22">C152</f>
        <v>38949</v>
      </c>
      <c r="D151" s="55">
        <f t="shared" si="22"/>
        <v>38189</v>
      </c>
      <c r="E151" s="55">
        <f t="shared" si="22"/>
        <v>38188.199999999997</v>
      </c>
      <c r="F151" s="55">
        <f t="shared" si="14"/>
        <v>760.80000000000291</v>
      </c>
      <c r="G151" s="55">
        <f t="shared" si="15"/>
        <v>0.80000000000291038</v>
      </c>
      <c r="H151" s="66">
        <f t="shared" si="16"/>
        <v>0.980466764230147</v>
      </c>
      <c r="I151" s="66">
        <f t="shared" si="19"/>
        <v>0.99997905155934952</v>
      </c>
    </row>
    <row r="152" spans="1:9" s="22" customFormat="1" ht="60" x14ac:dyDescent="0.25">
      <c r="A152" s="24" t="s">
        <v>594</v>
      </c>
      <c r="B152" s="60" t="s">
        <v>299</v>
      </c>
      <c r="C152" s="55">
        <f t="shared" si="22"/>
        <v>38949</v>
      </c>
      <c r="D152" s="55">
        <f t="shared" si="22"/>
        <v>38189</v>
      </c>
      <c r="E152" s="55">
        <f t="shared" si="22"/>
        <v>38188.199999999997</v>
      </c>
      <c r="F152" s="55">
        <f t="shared" si="14"/>
        <v>760.80000000000291</v>
      </c>
      <c r="G152" s="55">
        <f t="shared" si="15"/>
        <v>0.80000000000291038</v>
      </c>
      <c r="H152" s="66">
        <f t="shared" si="16"/>
        <v>0.980466764230147</v>
      </c>
      <c r="I152" s="66">
        <f t="shared" si="19"/>
        <v>0.99997905155934952</v>
      </c>
    </row>
    <row r="153" spans="1:9" s="22" customFormat="1" ht="60.75" thickBot="1" x14ac:dyDescent="0.3">
      <c r="A153" s="87" t="s">
        <v>302</v>
      </c>
      <c r="B153" s="86" t="s">
        <v>300</v>
      </c>
      <c r="C153" s="83">
        <v>38949</v>
      </c>
      <c r="D153" s="83">
        <v>38189</v>
      </c>
      <c r="E153" s="83">
        <v>38188.199999999997</v>
      </c>
      <c r="F153" s="83">
        <f t="shared" si="14"/>
        <v>760.80000000000291</v>
      </c>
      <c r="G153" s="83">
        <f t="shared" si="15"/>
        <v>0.80000000000291038</v>
      </c>
      <c r="H153" s="84">
        <f t="shared" si="16"/>
        <v>0.980466764230147</v>
      </c>
      <c r="I153" s="84">
        <f t="shared" si="19"/>
        <v>0.99997905155934952</v>
      </c>
    </row>
    <row r="154" spans="1:9" s="5" customFormat="1" ht="43.5" thickBot="1" x14ac:dyDescent="0.25">
      <c r="A154" s="38" t="s">
        <v>595</v>
      </c>
      <c r="B154" s="53" t="s">
        <v>88</v>
      </c>
      <c r="C154" s="54">
        <f>C155+C159+C164</f>
        <v>671562</v>
      </c>
      <c r="D154" s="54">
        <f>D155+D159+D164</f>
        <v>671562</v>
      </c>
      <c r="E154" s="54">
        <f>E155+E159+E164</f>
        <v>641853.30000000005</v>
      </c>
      <c r="F154" s="54">
        <f t="shared" si="14"/>
        <v>29708.699999999953</v>
      </c>
      <c r="G154" s="54">
        <f t="shared" si="15"/>
        <v>29708.699999999953</v>
      </c>
      <c r="H154" s="65">
        <f t="shared" si="16"/>
        <v>0.95576179116745741</v>
      </c>
      <c r="I154" s="65">
        <f t="shared" si="19"/>
        <v>0.95576179116745741</v>
      </c>
    </row>
    <row r="155" spans="1:9" s="6" customFormat="1" x14ac:dyDescent="0.25">
      <c r="A155" s="90" t="s">
        <v>208</v>
      </c>
      <c r="B155" s="91" t="s">
        <v>209</v>
      </c>
      <c r="C155" s="92">
        <f>C156</f>
        <v>617831.5</v>
      </c>
      <c r="D155" s="92">
        <f>D156</f>
        <v>617831.5</v>
      </c>
      <c r="E155" s="78">
        <f>E156</f>
        <v>617831.5</v>
      </c>
      <c r="F155" s="78">
        <f t="shared" si="14"/>
        <v>0</v>
      </c>
      <c r="G155" s="78">
        <f t="shared" si="15"/>
        <v>0</v>
      </c>
      <c r="H155" s="79">
        <f t="shared" si="16"/>
        <v>1</v>
      </c>
      <c r="I155" s="79">
        <f t="shared" si="19"/>
        <v>1</v>
      </c>
    </row>
    <row r="156" spans="1:9" s="6" customFormat="1" x14ac:dyDescent="0.25">
      <c r="A156" s="49" t="s">
        <v>210</v>
      </c>
      <c r="B156" s="48" t="s">
        <v>211</v>
      </c>
      <c r="C156" s="62">
        <f>C157</f>
        <v>617831.5</v>
      </c>
      <c r="D156" s="62">
        <f>D158</f>
        <v>617831.5</v>
      </c>
      <c r="E156" s="55">
        <f>E158</f>
        <v>617831.5</v>
      </c>
      <c r="F156" s="55">
        <f t="shared" si="14"/>
        <v>0</v>
      </c>
      <c r="G156" s="55">
        <f t="shared" si="15"/>
        <v>0</v>
      </c>
      <c r="H156" s="66">
        <f t="shared" si="16"/>
        <v>1</v>
      </c>
      <c r="I156" s="66">
        <f t="shared" si="19"/>
        <v>1</v>
      </c>
    </row>
    <row r="157" spans="1:9" s="64" customFormat="1" x14ac:dyDescent="0.25">
      <c r="A157" s="49" t="s">
        <v>557</v>
      </c>
      <c r="B157" s="48" t="s">
        <v>556</v>
      </c>
      <c r="C157" s="62">
        <f>C158</f>
        <v>617831.5</v>
      </c>
      <c r="D157" s="62">
        <f>D158</f>
        <v>617831.5</v>
      </c>
      <c r="E157" s="55">
        <f>E158</f>
        <v>617831.5</v>
      </c>
      <c r="F157" s="55">
        <f t="shared" si="14"/>
        <v>0</v>
      </c>
      <c r="G157" s="55">
        <f t="shared" si="15"/>
        <v>0</v>
      </c>
      <c r="H157" s="66">
        <f t="shared" si="16"/>
        <v>1</v>
      </c>
      <c r="I157" s="66">
        <f t="shared" si="19"/>
        <v>1</v>
      </c>
    </row>
    <row r="158" spans="1:9" s="6" customFormat="1" ht="45" x14ac:dyDescent="0.25">
      <c r="A158" s="49" t="s">
        <v>212</v>
      </c>
      <c r="B158" s="48" t="s">
        <v>213</v>
      </c>
      <c r="C158" s="62">
        <v>617831.5</v>
      </c>
      <c r="D158" s="62">
        <v>617831.5</v>
      </c>
      <c r="E158" s="55">
        <v>617831.5</v>
      </c>
      <c r="F158" s="55">
        <f t="shared" si="14"/>
        <v>0</v>
      </c>
      <c r="G158" s="55">
        <f t="shared" si="15"/>
        <v>0</v>
      </c>
      <c r="H158" s="66">
        <f t="shared" si="16"/>
        <v>1</v>
      </c>
      <c r="I158" s="66">
        <f t="shared" si="19"/>
        <v>1</v>
      </c>
    </row>
    <row r="159" spans="1:9" s="19" customFormat="1" x14ac:dyDescent="0.25">
      <c r="A159" s="49" t="s">
        <v>596</v>
      </c>
      <c r="B159" s="48" t="s">
        <v>285</v>
      </c>
      <c r="C159" s="62">
        <f>C160</f>
        <v>28295.5</v>
      </c>
      <c r="D159" s="62">
        <f>D160</f>
        <v>28295.5</v>
      </c>
      <c r="E159" s="55">
        <f>E160</f>
        <v>23590.400000000001</v>
      </c>
      <c r="F159" s="55">
        <f t="shared" si="14"/>
        <v>4705.0999999999985</v>
      </c>
      <c r="G159" s="55">
        <f t="shared" si="15"/>
        <v>4705.0999999999985</v>
      </c>
      <c r="H159" s="66">
        <f t="shared" si="16"/>
        <v>0.83371560848898241</v>
      </c>
      <c r="I159" s="66">
        <f t="shared" si="19"/>
        <v>0.83371560848898241</v>
      </c>
    </row>
    <row r="160" spans="1:9" s="29" customFormat="1" ht="45" x14ac:dyDescent="0.25">
      <c r="A160" s="49" t="s">
        <v>436</v>
      </c>
      <c r="B160" s="48" t="s">
        <v>434</v>
      </c>
      <c r="C160" s="62">
        <f>C161+C162</f>
        <v>28295.5</v>
      </c>
      <c r="D160" s="62">
        <f>D161+D163</f>
        <v>28295.5</v>
      </c>
      <c r="E160" s="55">
        <f>E163</f>
        <v>23590.400000000001</v>
      </c>
      <c r="F160" s="55">
        <f t="shared" si="14"/>
        <v>4705.0999999999985</v>
      </c>
      <c r="G160" s="55">
        <f t="shared" si="15"/>
        <v>4705.0999999999985</v>
      </c>
      <c r="H160" s="66">
        <f t="shared" si="16"/>
        <v>0.83371560848898241</v>
      </c>
      <c r="I160" s="66">
        <f t="shared" si="19"/>
        <v>0.83371560848898241</v>
      </c>
    </row>
    <row r="161" spans="1:9" s="58" customFormat="1" ht="30" x14ac:dyDescent="0.25">
      <c r="A161" s="49" t="s">
        <v>516</v>
      </c>
      <c r="B161" s="48" t="s">
        <v>515</v>
      </c>
      <c r="C161" s="62">
        <v>4693.5</v>
      </c>
      <c r="D161" s="62">
        <v>4693.5</v>
      </c>
      <c r="E161" s="55">
        <v>0</v>
      </c>
      <c r="F161" s="55">
        <f t="shared" si="14"/>
        <v>4693.5</v>
      </c>
      <c r="G161" s="55">
        <f t="shared" si="15"/>
        <v>4693.5</v>
      </c>
      <c r="H161" s="66">
        <f t="shared" si="16"/>
        <v>0</v>
      </c>
      <c r="I161" s="66">
        <f t="shared" si="19"/>
        <v>0</v>
      </c>
    </row>
    <row r="162" spans="1:9" s="64" customFormat="1" x14ac:dyDescent="0.25">
      <c r="A162" s="49" t="s">
        <v>559</v>
      </c>
      <c r="B162" s="48" t="s">
        <v>558</v>
      </c>
      <c r="C162" s="62">
        <f>C163</f>
        <v>23602</v>
      </c>
      <c r="D162" s="62">
        <f>D163</f>
        <v>23602</v>
      </c>
      <c r="E162" s="55">
        <f>E163</f>
        <v>23590.400000000001</v>
      </c>
      <c r="F162" s="55">
        <f t="shared" si="14"/>
        <v>11.599999999998545</v>
      </c>
      <c r="G162" s="55">
        <f t="shared" si="15"/>
        <v>11.599999999998545</v>
      </c>
      <c r="H162" s="66">
        <f t="shared" si="16"/>
        <v>0.99950851622743841</v>
      </c>
      <c r="I162" s="66">
        <f t="shared" si="19"/>
        <v>0.99950851622743841</v>
      </c>
    </row>
    <row r="163" spans="1:9" s="29" customFormat="1" ht="30" x14ac:dyDescent="0.25">
      <c r="A163" s="49" t="s">
        <v>437</v>
      </c>
      <c r="B163" s="48" t="s">
        <v>435</v>
      </c>
      <c r="C163" s="62">
        <v>23602</v>
      </c>
      <c r="D163" s="62">
        <v>23602</v>
      </c>
      <c r="E163" s="55">
        <v>23590.400000000001</v>
      </c>
      <c r="F163" s="55">
        <f t="shared" si="14"/>
        <v>11.599999999998545</v>
      </c>
      <c r="G163" s="55">
        <f t="shared" si="15"/>
        <v>11.599999999998545</v>
      </c>
      <c r="H163" s="66">
        <f t="shared" si="16"/>
        <v>0.99950851622743841</v>
      </c>
      <c r="I163" s="66">
        <f t="shared" si="19"/>
        <v>0.99950851622743841</v>
      </c>
    </row>
    <row r="164" spans="1:9" ht="30" x14ac:dyDescent="0.25">
      <c r="A164" s="24" t="s">
        <v>440</v>
      </c>
      <c r="B164" s="60" t="s">
        <v>89</v>
      </c>
      <c r="C164" s="55">
        <f>C165+C167</f>
        <v>25435</v>
      </c>
      <c r="D164" s="55">
        <f>D165+D167</f>
        <v>25435</v>
      </c>
      <c r="E164" s="55">
        <f>E167</f>
        <v>431.4</v>
      </c>
      <c r="F164" s="55">
        <f t="shared" si="14"/>
        <v>25003.599999999999</v>
      </c>
      <c r="G164" s="55">
        <f t="shared" si="15"/>
        <v>25003.599999999999</v>
      </c>
      <c r="H164" s="66">
        <f t="shared" si="16"/>
        <v>1.6960880676233536E-2</v>
      </c>
      <c r="I164" s="66">
        <f t="shared" si="19"/>
        <v>1.6960880676233536E-2</v>
      </c>
    </row>
    <row r="165" spans="1:9" s="58" customFormat="1" ht="45" x14ac:dyDescent="0.25">
      <c r="A165" s="24" t="s">
        <v>520</v>
      </c>
      <c r="B165" s="60" t="s">
        <v>517</v>
      </c>
      <c r="C165" s="55">
        <f>C166</f>
        <v>25000</v>
      </c>
      <c r="D165" s="55">
        <f>D166</f>
        <v>25000</v>
      </c>
      <c r="E165" s="55">
        <f>E166</f>
        <v>0</v>
      </c>
      <c r="F165" s="55">
        <f t="shared" si="14"/>
        <v>25000</v>
      </c>
      <c r="G165" s="55">
        <f t="shared" si="15"/>
        <v>25000</v>
      </c>
      <c r="H165" s="66">
        <f t="shared" si="16"/>
        <v>0</v>
      </c>
      <c r="I165" s="66">
        <f t="shared" si="19"/>
        <v>0</v>
      </c>
    </row>
    <row r="166" spans="1:9" s="58" customFormat="1" x14ac:dyDescent="0.25">
      <c r="A166" s="24" t="s">
        <v>519</v>
      </c>
      <c r="B166" s="60" t="s">
        <v>518</v>
      </c>
      <c r="C166" s="55">
        <v>25000</v>
      </c>
      <c r="D166" s="55">
        <v>25000</v>
      </c>
      <c r="E166" s="55">
        <v>0</v>
      </c>
      <c r="F166" s="55">
        <f t="shared" si="14"/>
        <v>25000</v>
      </c>
      <c r="G166" s="55">
        <f t="shared" si="15"/>
        <v>25000</v>
      </c>
      <c r="H166" s="66">
        <f t="shared" si="16"/>
        <v>0</v>
      </c>
      <c r="I166" s="66">
        <f t="shared" si="19"/>
        <v>0</v>
      </c>
    </row>
    <row r="167" spans="1:9" ht="30" x14ac:dyDescent="0.25">
      <c r="A167" s="24" t="s">
        <v>441</v>
      </c>
      <c r="B167" s="60" t="s">
        <v>438</v>
      </c>
      <c r="C167" s="55">
        <f>C168</f>
        <v>435</v>
      </c>
      <c r="D167" s="55">
        <f>D168</f>
        <v>435</v>
      </c>
      <c r="E167" s="55">
        <f>E168</f>
        <v>431.4</v>
      </c>
      <c r="F167" s="55">
        <f t="shared" si="14"/>
        <v>3.6000000000000227</v>
      </c>
      <c r="G167" s="55">
        <f t="shared" si="15"/>
        <v>3.6000000000000227</v>
      </c>
      <c r="H167" s="66">
        <f t="shared" si="16"/>
        <v>0.99172413793103442</v>
      </c>
      <c r="I167" s="66">
        <f t="shared" si="19"/>
        <v>0.99172413793103442</v>
      </c>
    </row>
    <row r="168" spans="1:9" s="29" customFormat="1" ht="60.75" thickBot="1" x14ac:dyDescent="0.3">
      <c r="A168" s="87" t="s">
        <v>442</v>
      </c>
      <c r="B168" s="86" t="s">
        <v>439</v>
      </c>
      <c r="C168" s="83">
        <v>435</v>
      </c>
      <c r="D168" s="83">
        <v>435</v>
      </c>
      <c r="E168" s="83">
        <v>431.4</v>
      </c>
      <c r="F168" s="83">
        <f t="shared" si="14"/>
        <v>3.6000000000000227</v>
      </c>
      <c r="G168" s="83">
        <f t="shared" si="15"/>
        <v>3.6000000000000227</v>
      </c>
      <c r="H168" s="84">
        <f t="shared" si="16"/>
        <v>0.99172413793103442</v>
      </c>
      <c r="I168" s="84">
        <f t="shared" si="19"/>
        <v>0.99172413793103442</v>
      </c>
    </row>
    <row r="169" spans="1:9" s="5" customFormat="1" ht="29.25" thickBot="1" x14ac:dyDescent="0.25">
      <c r="A169" s="38" t="s">
        <v>90</v>
      </c>
      <c r="B169" s="53" t="s">
        <v>91</v>
      </c>
      <c r="C169" s="54">
        <f>C170+C181+C184</f>
        <v>308406</v>
      </c>
      <c r="D169" s="54">
        <f>D170+D181+D184</f>
        <v>310906</v>
      </c>
      <c r="E169" s="54">
        <f>E170+E181+E184</f>
        <v>308510.5</v>
      </c>
      <c r="F169" s="54">
        <f t="shared" si="14"/>
        <v>-104.5</v>
      </c>
      <c r="G169" s="54">
        <f t="shared" si="15"/>
        <v>2395.5</v>
      </c>
      <c r="H169" s="65">
        <f t="shared" si="16"/>
        <v>1.0003388390627939</v>
      </c>
      <c r="I169" s="65">
        <f t="shared" si="19"/>
        <v>0.99229509884016387</v>
      </c>
    </row>
    <row r="170" spans="1:9" x14ac:dyDescent="0.25">
      <c r="A170" s="76" t="s">
        <v>597</v>
      </c>
      <c r="B170" s="77" t="s">
        <v>92</v>
      </c>
      <c r="C170" s="78">
        <f>C171+C174+C176</f>
        <v>53320.5</v>
      </c>
      <c r="D170" s="78">
        <f>D171+D174+D176</f>
        <v>53320.5</v>
      </c>
      <c r="E170" s="78">
        <f>E171+E174+E176</f>
        <v>53116.299999999996</v>
      </c>
      <c r="F170" s="78">
        <f t="shared" si="14"/>
        <v>204.20000000000437</v>
      </c>
      <c r="G170" s="78">
        <f t="shared" si="15"/>
        <v>204.20000000000437</v>
      </c>
      <c r="H170" s="79">
        <f t="shared" si="16"/>
        <v>0.99617032848529175</v>
      </c>
      <c r="I170" s="79">
        <f t="shared" si="19"/>
        <v>0.99617032848529175</v>
      </c>
    </row>
    <row r="171" spans="1:9" ht="30" x14ac:dyDescent="0.25">
      <c r="A171" s="24" t="s">
        <v>93</v>
      </c>
      <c r="B171" s="60" t="s">
        <v>94</v>
      </c>
      <c r="C171" s="55">
        <f>C172+C173</f>
        <v>29568.400000000001</v>
      </c>
      <c r="D171" s="55">
        <f>D172+D173</f>
        <v>29568.400000000001</v>
      </c>
      <c r="E171" s="55">
        <f>E172+E173</f>
        <v>29424.199999999997</v>
      </c>
      <c r="F171" s="55">
        <f t="shared" si="14"/>
        <v>144.20000000000437</v>
      </c>
      <c r="G171" s="55">
        <f t="shared" si="15"/>
        <v>144.20000000000437</v>
      </c>
      <c r="H171" s="66">
        <f t="shared" si="16"/>
        <v>0.99512317203501022</v>
      </c>
      <c r="I171" s="66">
        <f t="shared" si="19"/>
        <v>0.99512317203501022</v>
      </c>
    </row>
    <row r="172" spans="1:9" ht="30" x14ac:dyDescent="0.25">
      <c r="A172" s="24" t="s">
        <v>95</v>
      </c>
      <c r="B172" s="60" t="s">
        <v>96</v>
      </c>
      <c r="C172" s="55">
        <v>13418.2</v>
      </c>
      <c r="D172" s="55">
        <v>13418.2</v>
      </c>
      <c r="E172" s="55">
        <v>13276.4</v>
      </c>
      <c r="F172" s="55">
        <f t="shared" si="14"/>
        <v>141.80000000000109</v>
      </c>
      <c r="G172" s="55">
        <f t="shared" si="15"/>
        <v>141.80000000000109</v>
      </c>
      <c r="H172" s="66">
        <f t="shared" si="16"/>
        <v>0.98943226364191905</v>
      </c>
      <c r="I172" s="66">
        <f t="shared" si="19"/>
        <v>0.98943226364191905</v>
      </c>
    </row>
    <row r="173" spans="1:9" s="6" customFormat="1" ht="30" x14ac:dyDescent="0.25">
      <c r="A173" s="50" t="s">
        <v>598</v>
      </c>
      <c r="B173" s="48" t="s">
        <v>214</v>
      </c>
      <c r="C173" s="62">
        <v>16150.2</v>
      </c>
      <c r="D173" s="62">
        <v>16150.2</v>
      </c>
      <c r="E173" s="55">
        <v>16147.8</v>
      </c>
      <c r="F173" s="55">
        <f t="shared" si="14"/>
        <v>2.4000000000014552</v>
      </c>
      <c r="G173" s="55">
        <f t="shared" si="15"/>
        <v>2.4000000000014552</v>
      </c>
      <c r="H173" s="66">
        <f t="shared" si="16"/>
        <v>0.99985139502916365</v>
      </c>
      <c r="I173" s="66">
        <f t="shared" si="19"/>
        <v>0.99985139502916365</v>
      </c>
    </row>
    <row r="174" spans="1:9" ht="30" x14ac:dyDescent="0.25">
      <c r="A174" s="24" t="s">
        <v>97</v>
      </c>
      <c r="B174" s="60" t="s">
        <v>98</v>
      </c>
      <c r="C174" s="55">
        <f>C175</f>
        <v>1031</v>
      </c>
      <c r="D174" s="55">
        <f>D175</f>
        <v>1031</v>
      </c>
      <c r="E174" s="55">
        <f>E175</f>
        <v>1000.3</v>
      </c>
      <c r="F174" s="55">
        <f t="shared" si="14"/>
        <v>30.700000000000045</v>
      </c>
      <c r="G174" s="55">
        <f t="shared" si="15"/>
        <v>30.700000000000045</v>
      </c>
      <c r="H174" s="66">
        <f t="shared" si="16"/>
        <v>0.9702230843840931</v>
      </c>
      <c r="I174" s="66">
        <f t="shared" si="19"/>
        <v>0.9702230843840931</v>
      </c>
    </row>
    <row r="175" spans="1:9" ht="30" x14ac:dyDescent="0.25">
      <c r="A175" s="24" t="s">
        <v>99</v>
      </c>
      <c r="B175" s="60" t="s">
        <v>100</v>
      </c>
      <c r="C175" s="55">
        <v>1031</v>
      </c>
      <c r="D175" s="55">
        <v>1031</v>
      </c>
      <c r="E175" s="55">
        <v>1000.3</v>
      </c>
      <c r="F175" s="55">
        <f t="shared" si="14"/>
        <v>30.700000000000045</v>
      </c>
      <c r="G175" s="55">
        <f t="shared" si="15"/>
        <v>30.700000000000045</v>
      </c>
      <c r="H175" s="66">
        <f t="shared" si="16"/>
        <v>0.9702230843840931</v>
      </c>
      <c r="I175" s="66">
        <f t="shared" si="19"/>
        <v>0.9702230843840931</v>
      </c>
    </row>
    <row r="176" spans="1:9" s="29" customFormat="1" ht="30" x14ac:dyDescent="0.25">
      <c r="A176" s="24" t="s">
        <v>28</v>
      </c>
      <c r="B176" s="60" t="s">
        <v>443</v>
      </c>
      <c r="C176" s="55">
        <f>C177</f>
        <v>22721.1</v>
      </c>
      <c r="D176" s="55">
        <f>D178+D179+D180</f>
        <v>22721.1</v>
      </c>
      <c r="E176" s="55">
        <f>E178+E179+E180</f>
        <v>22691.8</v>
      </c>
      <c r="F176" s="55">
        <f t="shared" si="14"/>
        <v>29.299999999999272</v>
      </c>
      <c r="G176" s="55">
        <f t="shared" si="15"/>
        <v>29.299999999999272</v>
      </c>
      <c r="H176" s="66">
        <f t="shared" si="16"/>
        <v>0.99871044975815437</v>
      </c>
      <c r="I176" s="66">
        <f t="shared" si="19"/>
        <v>0.99871044975815437</v>
      </c>
    </row>
    <row r="177" spans="1:9" s="63" customFormat="1" x14ac:dyDescent="0.25">
      <c r="A177" s="24" t="s">
        <v>544</v>
      </c>
      <c r="B177" s="60" t="s">
        <v>543</v>
      </c>
      <c r="C177" s="55">
        <f>C178+C179+C180</f>
        <v>22721.1</v>
      </c>
      <c r="D177" s="55">
        <f>D178+D179+D180</f>
        <v>22721.1</v>
      </c>
      <c r="E177" s="55">
        <f>E178+E179+E180</f>
        <v>22691.8</v>
      </c>
      <c r="F177" s="55">
        <f t="shared" si="14"/>
        <v>29.299999999999272</v>
      </c>
      <c r="G177" s="55">
        <f t="shared" si="15"/>
        <v>29.299999999999272</v>
      </c>
      <c r="H177" s="66">
        <f t="shared" si="16"/>
        <v>0.99871044975815437</v>
      </c>
      <c r="I177" s="66">
        <f t="shared" si="19"/>
        <v>0.99871044975815437</v>
      </c>
    </row>
    <row r="178" spans="1:9" s="29" customFormat="1" ht="30" x14ac:dyDescent="0.25">
      <c r="A178" s="24" t="s">
        <v>29</v>
      </c>
      <c r="B178" s="60" t="s">
        <v>444</v>
      </c>
      <c r="C178" s="55">
        <v>1496</v>
      </c>
      <c r="D178" s="55">
        <v>1496</v>
      </c>
      <c r="E178" s="55">
        <v>1466.7</v>
      </c>
      <c r="F178" s="55">
        <f t="shared" si="14"/>
        <v>29.299999999999955</v>
      </c>
      <c r="G178" s="55">
        <f t="shared" si="15"/>
        <v>29.299999999999955</v>
      </c>
      <c r="H178" s="66">
        <f t="shared" si="16"/>
        <v>0.98041443850267385</v>
      </c>
      <c r="I178" s="66">
        <f t="shared" si="19"/>
        <v>0.98041443850267385</v>
      </c>
    </row>
    <row r="179" spans="1:9" s="29" customFormat="1" ht="45" x14ac:dyDescent="0.25">
      <c r="A179" s="24" t="s">
        <v>30</v>
      </c>
      <c r="B179" s="60" t="s">
        <v>445</v>
      </c>
      <c r="C179" s="55">
        <v>7289.7</v>
      </c>
      <c r="D179" s="55">
        <v>7289.7</v>
      </c>
      <c r="E179" s="55">
        <v>7289.7</v>
      </c>
      <c r="F179" s="55">
        <f t="shared" si="14"/>
        <v>0</v>
      </c>
      <c r="G179" s="55">
        <f t="shared" si="15"/>
        <v>0</v>
      </c>
      <c r="H179" s="66">
        <f t="shared" si="16"/>
        <v>1</v>
      </c>
      <c r="I179" s="66">
        <f t="shared" si="19"/>
        <v>1</v>
      </c>
    </row>
    <row r="180" spans="1:9" s="29" customFormat="1" ht="30" x14ac:dyDescent="0.25">
      <c r="A180" s="24" t="s">
        <v>31</v>
      </c>
      <c r="B180" s="60" t="s">
        <v>446</v>
      </c>
      <c r="C180" s="55">
        <v>13935.4</v>
      </c>
      <c r="D180" s="55">
        <v>13935.4</v>
      </c>
      <c r="E180" s="55">
        <v>13935.4</v>
      </c>
      <c r="F180" s="55">
        <f t="shared" si="14"/>
        <v>0</v>
      </c>
      <c r="G180" s="55">
        <f t="shared" si="15"/>
        <v>0</v>
      </c>
      <c r="H180" s="66">
        <f t="shared" si="16"/>
        <v>1</v>
      </c>
      <c r="I180" s="66">
        <f t="shared" si="19"/>
        <v>1</v>
      </c>
    </row>
    <row r="181" spans="1:9" s="17" customFormat="1" x14ac:dyDescent="0.25">
      <c r="A181" s="47" t="s">
        <v>599</v>
      </c>
      <c r="B181" s="60" t="s">
        <v>261</v>
      </c>
      <c r="C181" s="55">
        <f t="shared" ref="C181:E182" si="23">C182</f>
        <v>355.7</v>
      </c>
      <c r="D181" s="55">
        <f t="shared" si="23"/>
        <v>355.7</v>
      </c>
      <c r="E181" s="55">
        <f t="shared" si="23"/>
        <v>355.5</v>
      </c>
      <c r="F181" s="55">
        <f t="shared" si="14"/>
        <v>0.19999999999998863</v>
      </c>
      <c r="G181" s="55">
        <f t="shared" si="15"/>
        <v>0.19999999999998863</v>
      </c>
      <c r="H181" s="66">
        <f t="shared" si="16"/>
        <v>0.9994377284228283</v>
      </c>
      <c r="I181" s="66">
        <f t="shared" si="19"/>
        <v>0.9994377284228283</v>
      </c>
    </row>
    <row r="182" spans="1:9" s="17" customFormat="1" ht="30" x14ac:dyDescent="0.25">
      <c r="A182" s="47" t="s">
        <v>600</v>
      </c>
      <c r="B182" s="60" t="s">
        <v>262</v>
      </c>
      <c r="C182" s="55">
        <f t="shared" si="23"/>
        <v>355.7</v>
      </c>
      <c r="D182" s="55">
        <f t="shared" si="23"/>
        <v>355.7</v>
      </c>
      <c r="E182" s="55">
        <f t="shared" si="23"/>
        <v>355.5</v>
      </c>
      <c r="F182" s="55">
        <f t="shared" si="14"/>
        <v>0.19999999999998863</v>
      </c>
      <c r="G182" s="55">
        <f t="shared" si="15"/>
        <v>0.19999999999998863</v>
      </c>
      <c r="H182" s="66">
        <f t="shared" si="16"/>
        <v>0.9994377284228283</v>
      </c>
      <c r="I182" s="66">
        <f t="shared" si="19"/>
        <v>0.9994377284228283</v>
      </c>
    </row>
    <row r="183" spans="1:9" s="29" customFormat="1" x14ac:dyDescent="0.25">
      <c r="A183" s="47" t="s">
        <v>101</v>
      </c>
      <c r="B183" s="60" t="s">
        <v>447</v>
      </c>
      <c r="C183" s="55">
        <v>355.7</v>
      </c>
      <c r="D183" s="55">
        <v>355.7</v>
      </c>
      <c r="E183" s="55">
        <v>355.5</v>
      </c>
      <c r="F183" s="55">
        <f t="shared" si="14"/>
        <v>0.19999999999998863</v>
      </c>
      <c r="G183" s="55">
        <f t="shared" si="15"/>
        <v>0.19999999999998863</v>
      </c>
      <c r="H183" s="66">
        <f t="shared" si="16"/>
        <v>0.9994377284228283</v>
      </c>
      <c r="I183" s="66">
        <f t="shared" si="19"/>
        <v>0.9994377284228283</v>
      </c>
    </row>
    <row r="184" spans="1:9" x14ac:dyDescent="0.25">
      <c r="A184" s="24" t="s">
        <v>75</v>
      </c>
      <c r="B184" s="60" t="s">
        <v>102</v>
      </c>
      <c r="C184" s="55">
        <f>C185+C203</f>
        <v>254729.80000000002</v>
      </c>
      <c r="D184" s="55">
        <f>D185+D203</f>
        <v>257229.80000000002</v>
      </c>
      <c r="E184" s="55">
        <f>E185+E203</f>
        <v>255038.69999999998</v>
      </c>
      <c r="F184" s="55">
        <f t="shared" si="14"/>
        <v>-308.89999999996508</v>
      </c>
      <c r="G184" s="55">
        <f t="shared" si="15"/>
        <v>2191.1000000000349</v>
      </c>
      <c r="H184" s="66">
        <f t="shared" si="16"/>
        <v>1.0012126574904074</v>
      </c>
      <c r="I184" s="66">
        <f t="shared" si="19"/>
        <v>0.99148193560777165</v>
      </c>
    </row>
    <row r="185" spans="1:9" ht="30" x14ac:dyDescent="0.25">
      <c r="A185" s="24" t="s">
        <v>28</v>
      </c>
      <c r="B185" s="60" t="s">
        <v>103</v>
      </c>
      <c r="C185" s="55">
        <f>C186+C187+C191+C195+C196+C197+C198+C199</f>
        <v>254367.40000000002</v>
      </c>
      <c r="D185" s="55">
        <f>D186+D188+D189+D190+D192+D193+D194+D195+D196+D197+D198+D200+D201+D202</f>
        <v>256867.40000000002</v>
      </c>
      <c r="E185" s="55">
        <f>E186+E188+E189+E190+E192+E193+E194+E195+E196+E197+E198+E200+E201+E202</f>
        <v>254688.19999999998</v>
      </c>
      <c r="F185" s="55">
        <f t="shared" si="14"/>
        <v>-320.79999999995925</v>
      </c>
      <c r="G185" s="55">
        <f t="shared" si="15"/>
        <v>2179.2000000000407</v>
      </c>
      <c r="H185" s="66">
        <f t="shared" si="16"/>
        <v>1.0012611679012324</v>
      </c>
      <c r="I185" s="66">
        <f t="shared" si="19"/>
        <v>0.99151624534682081</v>
      </c>
    </row>
    <row r="186" spans="1:9" x14ac:dyDescent="0.25">
      <c r="A186" s="24" t="s">
        <v>104</v>
      </c>
      <c r="B186" s="60" t="s">
        <v>105</v>
      </c>
      <c r="C186" s="55">
        <v>3395.7</v>
      </c>
      <c r="D186" s="55">
        <v>3395.7</v>
      </c>
      <c r="E186" s="55">
        <v>3316.9</v>
      </c>
      <c r="F186" s="55">
        <f t="shared" si="14"/>
        <v>78.799999999999727</v>
      </c>
      <c r="G186" s="55">
        <f t="shared" si="15"/>
        <v>78.799999999999727</v>
      </c>
      <c r="H186" s="66">
        <f t="shared" si="16"/>
        <v>0.9767941808758136</v>
      </c>
      <c r="I186" s="66">
        <f t="shared" si="19"/>
        <v>0.9767941808758136</v>
      </c>
    </row>
    <row r="187" spans="1:9" s="63" customFormat="1" x14ac:dyDescent="0.25">
      <c r="A187" s="24" t="s">
        <v>546</v>
      </c>
      <c r="B187" s="60" t="s">
        <v>545</v>
      </c>
      <c r="C187" s="55">
        <f>C188+C189+C190</f>
        <v>79649.399999999994</v>
      </c>
      <c r="D187" s="55">
        <f>D188+D189+D190</f>
        <v>82149.399999999994</v>
      </c>
      <c r="E187" s="55">
        <f>E188+E189+E190</f>
        <v>80239.8</v>
      </c>
      <c r="F187" s="55">
        <f t="shared" si="14"/>
        <v>-590.40000000000873</v>
      </c>
      <c r="G187" s="55">
        <f t="shared" si="15"/>
        <v>1909.5999999999913</v>
      </c>
      <c r="H187" s="66">
        <f t="shared" si="16"/>
        <v>1.0074124852164612</v>
      </c>
      <c r="I187" s="66">
        <f t="shared" si="19"/>
        <v>0.9767545472030229</v>
      </c>
    </row>
    <row r="188" spans="1:9" ht="30" x14ac:dyDescent="0.25">
      <c r="A188" s="24" t="s">
        <v>106</v>
      </c>
      <c r="B188" s="60" t="s">
        <v>107</v>
      </c>
      <c r="C188" s="55">
        <v>9591.4</v>
      </c>
      <c r="D188" s="55">
        <v>9591.4</v>
      </c>
      <c r="E188" s="55">
        <v>8372.7999999999993</v>
      </c>
      <c r="F188" s="55">
        <f t="shared" si="14"/>
        <v>1218.6000000000004</v>
      </c>
      <c r="G188" s="55">
        <f t="shared" si="15"/>
        <v>1218.6000000000004</v>
      </c>
      <c r="H188" s="66">
        <f t="shared" si="16"/>
        <v>0.87294868319536245</v>
      </c>
      <c r="I188" s="66">
        <f t="shared" si="19"/>
        <v>0.87294868319536245</v>
      </c>
    </row>
    <row r="189" spans="1:9" ht="45" x14ac:dyDescent="0.25">
      <c r="A189" s="24" t="s">
        <v>108</v>
      </c>
      <c r="B189" s="60" t="s">
        <v>109</v>
      </c>
      <c r="C189" s="55">
        <v>21919</v>
      </c>
      <c r="D189" s="55">
        <v>21919</v>
      </c>
      <c r="E189" s="55">
        <v>21441.4</v>
      </c>
      <c r="F189" s="55">
        <f t="shared" si="14"/>
        <v>477.59999999999854</v>
      </c>
      <c r="G189" s="55">
        <f t="shared" si="15"/>
        <v>477.59999999999854</v>
      </c>
      <c r="H189" s="66">
        <f t="shared" si="16"/>
        <v>0.97821068479401441</v>
      </c>
      <c r="I189" s="66">
        <f t="shared" si="19"/>
        <v>0.97821068479401441</v>
      </c>
    </row>
    <row r="190" spans="1:9" ht="30" x14ac:dyDescent="0.25">
      <c r="A190" s="24" t="s">
        <v>110</v>
      </c>
      <c r="B190" s="60" t="s">
        <v>111</v>
      </c>
      <c r="C190" s="55">
        <v>48139</v>
      </c>
      <c r="D190" s="55">
        <v>50639</v>
      </c>
      <c r="E190" s="55">
        <v>50425.599999999999</v>
      </c>
      <c r="F190" s="55">
        <f t="shared" si="14"/>
        <v>-2286.5999999999985</v>
      </c>
      <c r="G190" s="55">
        <f t="shared" si="15"/>
        <v>213.40000000000146</v>
      </c>
      <c r="H190" s="66">
        <f t="shared" si="16"/>
        <v>1.0474999480670557</v>
      </c>
      <c r="I190" s="66">
        <f t="shared" si="19"/>
        <v>0.99578585675072573</v>
      </c>
    </row>
    <row r="191" spans="1:9" s="63" customFormat="1" x14ac:dyDescent="0.25">
      <c r="A191" s="24" t="s">
        <v>548</v>
      </c>
      <c r="B191" s="60" t="s">
        <v>547</v>
      </c>
      <c r="C191" s="55">
        <f>C192+C193+C194</f>
        <v>26770.9</v>
      </c>
      <c r="D191" s="55">
        <f>D192+D193+D194</f>
        <v>26770.9</v>
      </c>
      <c r="E191" s="55">
        <f>E192+E193+E194</f>
        <v>26729.3</v>
      </c>
      <c r="F191" s="55">
        <f t="shared" si="14"/>
        <v>41.600000000002183</v>
      </c>
      <c r="G191" s="55">
        <f t="shared" si="15"/>
        <v>41.600000000002183</v>
      </c>
      <c r="H191" s="66">
        <f t="shared" si="16"/>
        <v>0.99844607390860962</v>
      </c>
      <c r="I191" s="66">
        <f t="shared" si="19"/>
        <v>0.99844607390860962</v>
      </c>
    </row>
    <row r="192" spans="1:9" ht="30" x14ac:dyDescent="0.25">
      <c r="A192" s="24" t="s">
        <v>112</v>
      </c>
      <c r="B192" s="60" t="s">
        <v>113</v>
      </c>
      <c r="C192" s="55">
        <v>2533.9</v>
      </c>
      <c r="D192" s="55">
        <v>2533.9</v>
      </c>
      <c r="E192" s="55">
        <v>2492.5</v>
      </c>
      <c r="F192" s="55">
        <f t="shared" si="14"/>
        <v>41.400000000000091</v>
      </c>
      <c r="G192" s="55">
        <f t="shared" si="15"/>
        <v>41.400000000000091</v>
      </c>
      <c r="H192" s="66">
        <f t="shared" si="16"/>
        <v>0.98366154939026795</v>
      </c>
      <c r="I192" s="66">
        <f t="shared" si="19"/>
        <v>0.98366154939026795</v>
      </c>
    </row>
    <row r="193" spans="1:9" ht="45" x14ac:dyDescent="0.25">
      <c r="A193" s="24" t="s">
        <v>114</v>
      </c>
      <c r="B193" s="60" t="s">
        <v>115</v>
      </c>
      <c r="C193" s="55">
        <v>15308.6</v>
      </c>
      <c r="D193" s="55">
        <v>15308.6</v>
      </c>
      <c r="E193" s="55">
        <v>15308.5</v>
      </c>
      <c r="F193" s="55">
        <f t="shared" si="14"/>
        <v>0.1000000000003638</v>
      </c>
      <c r="G193" s="55">
        <f t="shared" si="15"/>
        <v>0.1000000000003638</v>
      </c>
      <c r="H193" s="66">
        <f t="shared" si="16"/>
        <v>0.99999346772402442</v>
      </c>
      <c r="I193" s="66">
        <f t="shared" si="19"/>
        <v>0.99999346772402442</v>
      </c>
    </row>
    <row r="194" spans="1:9" ht="30" x14ac:dyDescent="0.25">
      <c r="A194" s="24" t="s">
        <v>116</v>
      </c>
      <c r="B194" s="60" t="s">
        <v>117</v>
      </c>
      <c r="C194" s="55">
        <v>8928.4</v>
      </c>
      <c r="D194" s="55">
        <v>8928.4</v>
      </c>
      <c r="E194" s="55">
        <v>8928.2999999999993</v>
      </c>
      <c r="F194" s="55">
        <f t="shared" si="14"/>
        <v>0.1000000000003638</v>
      </c>
      <c r="G194" s="55">
        <f t="shared" si="15"/>
        <v>0.1000000000003638</v>
      </c>
      <c r="H194" s="66">
        <f t="shared" si="16"/>
        <v>0.99998879978495581</v>
      </c>
      <c r="I194" s="66">
        <f t="shared" si="19"/>
        <v>0.99998879978495581</v>
      </c>
    </row>
    <row r="195" spans="1:9" s="17" customFormat="1" ht="22.5" customHeight="1" x14ac:dyDescent="0.25">
      <c r="A195" s="24" t="s">
        <v>264</v>
      </c>
      <c r="B195" s="60" t="s">
        <v>265</v>
      </c>
      <c r="C195" s="55">
        <v>282</v>
      </c>
      <c r="D195" s="55">
        <v>282</v>
      </c>
      <c r="E195" s="55">
        <v>282</v>
      </c>
      <c r="F195" s="55">
        <f t="shared" si="14"/>
        <v>0</v>
      </c>
      <c r="G195" s="55">
        <f t="shared" si="15"/>
        <v>0</v>
      </c>
      <c r="H195" s="66">
        <f t="shared" si="16"/>
        <v>1</v>
      </c>
      <c r="I195" s="66">
        <f t="shared" si="19"/>
        <v>1</v>
      </c>
    </row>
    <row r="196" spans="1:9" s="19" customFormat="1" x14ac:dyDescent="0.25">
      <c r="A196" s="24" t="s">
        <v>287</v>
      </c>
      <c r="B196" s="60" t="s">
        <v>286</v>
      </c>
      <c r="C196" s="55">
        <v>144.19999999999999</v>
      </c>
      <c r="D196" s="55">
        <v>144.19999999999999</v>
      </c>
      <c r="E196" s="55">
        <v>144.19999999999999</v>
      </c>
      <c r="F196" s="55">
        <f t="shared" si="14"/>
        <v>0</v>
      </c>
      <c r="G196" s="55">
        <f t="shared" si="15"/>
        <v>0</v>
      </c>
      <c r="H196" s="66">
        <f t="shared" si="16"/>
        <v>1</v>
      </c>
      <c r="I196" s="66">
        <f t="shared" si="19"/>
        <v>1</v>
      </c>
    </row>
    <row r="197" spans="1:9" s="29" customFormat="1" ht="30" x14ac:dyDescent="0.25">
      <c r="A197" s="24" t="s">
        <v>449</v>
      </c>
      <c r="B197" s="60" t="s">
        <v>448</v>
      </c>
      <c r="C197" s="55">
        <v>12211.5</v>
      </c>
      <c r="D197" s="55">
        <v>12211.5</v>
      </c>
      <c r="E197" s="55">
        <v>12150.9</v>
      </c>
      <c r="F197" s="55">
        <f t="shared" si="14"/>
        <v>60.600000000000364</v>
      </c>
      <c r="G197" s="55">
        <f t="shared" si="15"/>
        <v>60.600000000000364</v>
      </c>
      <c r="H197" s="66">
        <f t="shared" si="16"/>
        <v>0.99503746468492815</v>
      </c>
      <c r="I197" s="66">
        <f t="shared" si="19"/>
        <v>0.99503746468492815</v>
      </c>
    </row>
    <row r="198" spans="1:9" ht="30" x14ac:dyDescent="0.25">
      <c r="A198" s="24" t="s">
        <v>118</v>
      </c>
      <c r="B198" s="60" t="s">
        <v>119</v>
      </c>
      <c r="C198" s="55">
        <v>23220.5</v>
      </c>
      <c r="D198" s="55">
        <v>23220.5</v>
      </c>
      <c r="E198" s="55">
        <v>23220.5</v>
      </c>
      <c r="F198" s="55">
        <f t="shared" ref="F198:F261" si="24">C198-E198</f>
        <v>0</v>
      </c>
      <c r="G198" s="55">
        <f t="shared" ref="G198:G261" si="25">D198-E198</f>
        <v>0</v>
      </c>
      <c r="H198" s="66">
        <f t="shared" ref="H198:H261" si="26">E198/C198</f>
        <v>1</v>
      </c>
      <c r="I198" s="66">
        <f t="shared" si="19"/>
        <v>1</v>
      </c>
    </row>
    <row r="199" spans="1:9" s="63" customFormat="1" ht="30" x14ac:dyDescent="0.25">
      <c r="A199" s="24" t="s">
        <v>550</v>
      </c>
      <c r="B199" s="60" t="s">
        <v>549</v>
      </c>
      <c r="C199" s="55">
        <f>C200+C201+C202</f>
        <v>108693.20000000001</v>
      </c>
      <c r="D199" s="55">
        <f>D200+D201+D202</f>
        <v>108693.20000000001</v>
      </c>
      <c r="E199" s="55">
        <f>E200+E201+E202</f>
        <v>108604.59999999999</v>
      </c>
      <c r="F199" s="55">
        <f t="shared" si="24"/>
        <v>88.600000000020373</v>
      </c>
      <c r="G199" s="55">
        <f t="shared" si="25"/>
        <v>88.600000000020373</v>
      </c>
      <c r="H199" s="66">
        <f t="shared" si="26"/>
        <v>0.9991848616104777</v>
      </c>
      <c r="I199" s="66">
        <f t="shared" si="19"/>
        <v>0.9991848616104777</v>
      </c>
    </row>
    <row r="200" spans="1:9" ht="52.5" customHeight="1" x14ac:dyDescent="0.25">
      <c r="A200" s="24" t="s">
        <v>120</v>
      </c>
      <c r="B200" s="60" t="s">
        <v>121</v>
      </c>
      <c r="C200" s="55">
        <v>65230</v>
      </c>
      <c r="D200" s="55">
        <v>65230</v>
      </c>
      <c r="E200" s="55">
        <v>65197.9</v>
      </c>
      <c r="F200" s="55">
        <f t="shared" si="24"/>
        <v>32.099999999998545</v>
      </c>
      <c r="G200" s="55">
        <f t="shared" si="25"/>
        <v>32.099999999998545</v>
      </c>
      <c r="H200" s="66">
        <f t="shared" si="26"/>
        <v>0.99950789514027294</v>
      </c>
      <c r="I200" s="66">
        <f t="shared" si="19"/>
        <v>0.99950789514027294</v>
      </c>
    </row>
    <row r="201" spans="1:9" ht="53.25" customHeight="1" x14ac:dyDescent="0.25">
      <c r="A201" s="24" t="s">
        <v>122</v>
      </c>
      <c r="B201" s="60" t="s">
        <v>123</v>
      </c>
      <c r="C201" s="55">
        <v>12941.6</v>
      </c>
      <c r="D201" s="55">
        <v>12941.6</v>
      </c>
      <c r="E201" s="55">
        <v>12892</v>
      </c>
      <c r="F201" s="55">
        <f t="shared" si="24"/>
        <v>49.600000000000364</v>
      </c>
      <c r="G201" s="55">
        <f t="shared" si="25"/>
        <v>49.600000000000364</v>
      </c>
      <c r="H201" s="66">
        <f t="shared" si="26"/>
        <v>0.99616739815787847</v>
      </c>
      <c r="I201" s="66">
        <f t="shared" si="19"/>
        <v>0.99616739815787847</v>
      </c>
    </row>
    <row r="202" spans="1:9" ht="45" x14ac:dyDescent="0.25">
      <c r="A202" s="24" t="s">
        <v>124</v>
      </c>
      <c r="B202" s="60" t="s">
        <v>125</v>
      </c>
      <c r="C202" s="55">
        <v>30521.599999999999</v>
      </c>
      <c r="D202" s="55">
        <v>30521.599999999999</v>
      </c>
      <c r="E202" s="55">
        <v>30514.7</v>
      </c>
      <c r="F202" s="55">
        <f t="shared" si="24"/>
        <v>6.8999999999978172</v>
      </c>
      <c r="G202" s="55">
        <f t="shared" si="25"/>
        <v>6.8999999999978172</v>
      </c>
      <c r="H202" s="66">
        <f t="shared" si="26"/>
        <v>0.9997739305934159</v>
      </c>
      <c r="I202" s="66">
        <f t="shared" si="19"/>
        <v>0.9997739305934159</v>
      </c>
    </row>
    <row r="203" spans="1:9" s="29" customFormat="1" ht="30" x14ac:dyDescent="0.25">
      <c r="A203" s="24" t="s">
        <v>452</v>
      </c>
      <c r="B203" s="60" t="s">
        <v>450</v>
      </c>
      <c r="C203" s="55">
        <f>C204</f>
        <v>362.4</v>
      </c>
      <c r="D203" s="55">
        <f>D204</f>
        <v>362.4</v>
      </c>
      <c r="E203" s="55">
        <f>E204</f>
        <v>350.5</v>
      </c>
      <c r="F203" s="55">
        <f t="shared" si="24"/>
        <v>11.899999999999977</v>
      </c>
      <c r="G203" s="55">
        <f t="shared" si="25"/>
        <v>11.899999999999977</v>
      </c>
      <c r="H203" s="66">
        <f t="shared" si="26"/>
        <v>0.9671633554083886</v>
      </c>
      <c r="I203" s="66">
        <f t="shared" si="19"/>
        <v>0.9671633554083886</v>
      </c>
    </row>
    <row r="204" spans="1:9" s="29" customFormat="1" ht="90.75" thickBot="1" x14ac:dyDescent="0.3">
      <c r="A204" s="87" t="s">
        <v>263</v>
      </c>
      <c r="B204" s="86" t="s">
        <v>451</v>
      </c>
      <c r="C204" s="83">
        <v>362.4</v>
      </c>
      <c r="D204" s="83">
        <v>362.4</v>
      </c>
      <c r="E204" s="83">
        <v>350.5</v>
      </c>
      <c r="F204" s="83">
        <f t="shared" si="24"/>
        <v>11.899999999999977</v>
      </c>
      <c r="G204" s="83">
        <f t="shared" si="25"/>
        <v>11.899999999999977</v>
      </c>
      <c r="H204" s="84">
        <f t="shared" si="26"/>
        <v>0.9671633554083886</v>
      </c>
      <c r="I204" s="84">
        <f t="shared" si="19"/>
        <v>0.9671633554083886</v>
      </c>
    </row>
    <row r="205" spans="1:9" s="5" customFormat="1" ht="43.5" thickBot="1" x14ac:dyDescent="0.25">
      <c r="A205" s="38" t="s">
        <v>126</v>
      </c>
      <c r="B205" s="53" t="s">
        <v>127</v>
      </c>
      <c r="C205" s="54">
        <f>C206+C211+C215+C220</f>
        <v>16710.599999999999</v>
      </c>
      <c r="D205" s="54">
        <f>D206+D211+D215+D220</f>
        <v>16710.599999999999</v>
      </c>
      <c r="E205" s="54">
        <f>E206+E211+E215+E220</f>
        <v>15528.5</v>
      </c>
      <c r="F205" s="54">
        <f t="shared" si="24"/>
        <v>1182.0999999999985</v>
      </c>
      <c r="G205" s="54">
        <f t="shared" si="25"/>
        <v>1182.0999999999985</v>
      </c>
      <c r="H205" s="65">
        <f t="shared" si="26"/>
        <v>0.92926046940265472</v>
      </c>
      <c r="I205" s="65">
        <f t="shared" si="19"/>
        <v>0.92926046940265472</v>
      </c>
    </row>
    <row r="206" spans="1:9" ht="45" x14ac:dyDescent="0.25">
      <c r="A206" s="76" t="s">
        <v>128</v>
      </c>
      <c r="B206" s="77" t="s">
        <v>129</v>
      </c>
      <c r="C206" s="78">
        <f>C207+C209</f>
        <v>8670.9</v>
      </c>
      <c r="D206" s="78">
        <f>D207+D209</f>
        <v>8670.9</v>
      </c>
      <c r="E206" s="78">
        <f>E207+E209</f>
        <v>8396.2999999999993</v>
      </c>
      <c r="F206" s="78">
        <f t="shared" si="24"/>
        <v>274.60000000000036</v>
      </c>
      <c r="G206" s="78">
        <f t="shared" si="25"/>
        <v>274.60000000000036</v>
      </c>
      <c r="H206" s="79">
        <f t="shared" si="26"/>
        <v>0.96833085377527128</v>
      </c>
      <c r="I206" s="79">
        <f t="shared" si="19"/>
        <v>0.96833085377527128</v>
      </c>
    </row>
    <row r="207" spans="1:9" ht="30" x14ac:dyDescent="0.25">
      <c r="A207" s="24" t="s">
        <v>130</v>
      </c>
      <c r="B207" s="60" t="s">
        <v>131</v>
      </c>
      <c r="C207" s="55">
        <f>C208</f>
        <v>7885.9</v>
      </c>
      <c r="D207" s="55">
        <f>D208</f>
        <v>7885.9</v>
      </c>
      <c r="E207" s="55">
        <f>E208</f>
        <v>7837.2</v>
      </c>
      <c r="F207" s="55">
        <f t="shared" si="24"/>
        <v>48.699999999999818</v>
      </c>
      <c r="G207" s="55">
        <f t="shared" si="25"/>
        <v>48.699999999999818</v>
      </c>
      <c r="H207" s="66">
        <f t="shared" si="26"/>
        <v>0.99382442080168409</v>
      </c>
      <c r="I207" s="66">
        <f t="shared" si="19"/>
        <v>0.99382442080168409</v>
      </c>
    </row>
    <row r="208" spans="1:9" ht="105" x14ac:dyDescent="0.25">
      <c r="A208" s="24" t="s">
        <v>132</v>
      </c>
      <c r="B208" s="60" t="s">
        <v>133</v>
      </c>
      <c r="C208" s="55">
        <v>7885.9</v>
      </c>
      <c r="D208" s="55">
        <v>7885.9</v>
      </c>
      <c r="E208" s="55">
        <v>7837.2</v>
      </c>
      <c r="F208" s="55">
        <f t="shared" si="24"/>
        <v>48.699999999999818</v>
      </c>
      <c r="G208" s="55">
        <f t="shared" si="25"/>
        <v>48.699999999999818</v>
      </c>
      <c r="H208" s="66">
        <f t="shared" si="26"/>
        <v>0.99382442080168409</v>
      </c>
      <c r="I208" s="66">
        <f t="shared" si="19"/>
        <v>0.99382442080168409</v>
      </c>
    </row>
    <row r="209" spans="1:9" ht="30" x14ac:dyDescent="0.25">
      <c r="A209" s="24" t="s">
        <v>134</v>
      </c>
      <c r="B209" s="60" t="s">
        <v>135</v>
      </c>
      <c r="C209" s="55">
        <f>C210</f>
        <v>785</v>
      </c>
      <c r="D209" s="55">
        <f>D210</f>
        <v>785</v>
      </c>
      <c r="E209" s="55">
        <f>E210</f>
        <v>559.1</v>
      </c>
      <c r="F209" s="55">
        <f t="shared" si="24"/>
        <v>225.89999999999998</v>
      </c>
      <c r="G209" s="55">
        <f t="shared" si="25"/>
        <v>225.89999999999998</v>
      </c>
      <c r="H209" s="66">
        <f t="shared" si="26"/>
        <v>0.71222929936305734</v>
      </c>
      <c r="I209" s="66">
        <f t="shared" si="19"/>
        <v>0.71222929936305734</v>
      </c>
    </row>
    <row r="210" spans="1:9" ht="51" customHeight="1" x14ac:dyDescent="0.25">
      <c r="A210" s="24" t="s">
        <v>136</v>
      </c>
      <c r="B210" s="60" t="s">
        <v>137</v>
      </c>
      <c r="C210" s="55">
        <v>785</v>
      </c>
      <c r="D210" s="55">
        <v>785</v>
      </c>
      <c r="E210" s="55">
        <v>559.1</v>
      </c>
      <c r="F210" s="55">
        <f t="shared" si="24"/>
        <v>225.89999999999998</v>
      </c>
      <c r="G210" s="55">
        <f t="shared" si="25"/>
        <v>225.89999999999998</v>
      </c>
      <c r="H210" s="66">
        <f t="shared" si="26"/>
        <v>0.71222929936305734</v>
      </c>
      <c r="I210" s="66">
        <f t="shared" si="19"/>
        <v>0.71222929936305734</v>
      </c>
    </row>
    <row r="211" spans="1:9" s="22" customFormat="1" ht="21.75" customHeight="1" x14ac:dyDescent="0.25">
      <c r="A211" s="24" t="s">
        <v>601</v>
      </c>
      <c r="B211" s="60" t="s">
        <v>303</v>
      </c>
      <c r="C211" s="55">
        <f>C212</f>
        <v>2403.9</v>
      </c>
      <c r="D211" s="55">
        <f>D212</f>
        <v>2403.9</v>
      </c>
      <c r="E211" s="55">
        <f>E212</f>
        <v>1502.4</v>
      </c>
      <c r="F211" s="55">
        <f t="shared" si="24"/>
        <v>901.5</v>
      </c>
      <c r="G211" s="55">
        <f t="shared" si="25"/>
        <v>901.5</v>
      </c>
      <c r="H211" s="66">
        <f t="shared" si="26"/>
        <v>0.62498440034943215</v>
      </c>
      <c r="I211" s="66">
        <f t="shared" ref="I211:I277" si="27">E211/D211</f>
        <v>0.62498440034943215</v>
      </c>
    </row>
    <row r="212" spans="1:9" s="29" customFormat="1" ht="18.75" customHeight="1" x14ac:dyDescent="0.25">
      <c r="A212" s="24" t="s">
        <v>455</v>
      </c>
      <c r="B212" s="60" t="s">
        <v>453</v>
      </c>
      <c r="C212" s="55">
        <f>C213</f>
        <v>2403.9</v>
      </c>
      <c r="D212" s="55">
        <f>D214</f>
        <v>2403.9</v>
      </c>
      <c r="E212" s="55">
        <f>E214</f>
        <v>1502.4</v>
      </c>
      <c r="F212" s="55">
        <f t="shared" si="24"/>
        <v>901.5</v>
      </c>
      <c r="G212" s="55">
        <f t="shared" si="25"/>
        <v>901.5</v>
      </c>
      <c r="H212" s="66">
        <f t="shared" si="26"/>
        <v>0.62498440034943215</v>
      </c>
      <c r="I212" s="66">
        <f t="shared" si="27"/>
        <v>0.62498440034943215</v>
      </c>
    </row>
    <row r="213" spans="1:9" s="64" customFormat="1" ht="33.75" customHeight="1" x14ac:dyDescent="0.25">
      <c r="A213" s="24" t="s">
        <v>561</v>
      </c>
      <c r="B213" s="60" t="s">
        <v>560</v>
      </c>
      <c r="C213" s="55">
        <f>C214</f>
        <v>2403.9</v>
      </c>
      <c r="D213" s="55">
        <f>D214</f>
        <v>2403.9</v>
      </c>
      <c r="E213" s="55">
        <f>E214</f>
        <v>1502.4</v>
      </c>
      <c r="F213" s="55">
        <f t="shared" si="24"/>
        <v>901.5</v>
      </c>
      <c r="G213" s="55">
        <f t="shared" si="25"/>
        <v>901.5</v>
      </c>
      <c r="H213" s="66">
        <f t="shared" si="26"/>
        <v>0.62498440034943215</v>
      </c>
      <c r="I213" s="66">
        <f t="shared" si="27"/>
        <v>0.62498440034943215</v>
      </c>
    </row>
    <row r="214" spans="1:9" s="29" customFormat="1" ht="65.25" customHeight="1" x14ac:dyDescent="0.25">
      <c r="A214" s="24" t="s">
        <v>456</v>
      </c>
      <c r="B214" s="60" t="s">
        <v>454</v>
      </c>
      <c r="C214" s="55">
        <v>2403.9</v>
      </c>
      <c r="D214" s="55">
        <v>2403.9</v>
      </c>
      <c r="E214" s="55">
        <v>1502.4</v>
      </c>
      <c r="F214" s="55">
        <f t="shared" si="24"/>
        <v>901.5</v>
      </c>
      <c r="G214" s="55">
        <f t="shared" si="25"/>
        <v>901.5</v>
      </c>
      <c r="H214" s="66">
        <f t="shared" si="26"/>
        <v>0.62498440034943215</v>
      </c>
      <c r="I214" s="66">
        <f t="shared" si="27"/>
        <v>0.62498440034943215</v>
      </c>
    </row>
    <row r="215" spans="1:9" s="16" customFormat="1" x14ac:dyDescent="0.25">
      <c r="A215" s="42" t="s">
        <v>236</v>
      </c>
      <c r="B215" s="60" t="s">
        <v>235</v>
      </c>
      <c r="C215" s="55">
        <f>C216+C218</f>
        <v>1568.3</v>
      </c>
      <c r="D215" s="55">
        <f>D216+D218</f>
        <v>1568.3</v>
      </c>
      <c r="E215" s="55">
        <f>E216+E218</f>
        <v>1562.5</v>
      </c>
      <c r="F215" s="55">
        <f t="shared" si="24"/>
        <v>5.7999999999999545</v>
      </c>
      <c r="G215" s="55">
        <f t="shared" si="25"/>
        <v>5.7999999999999545</v>
      </c>
      <c r="H215" s="66">
        <f t="shared" si="26"/>
        <v>0.99630172798571703</v>
      </c>
      <c r="I215" s="66">
        <f t="shared" si="27"/>
        <v>0.99630172798571703</v>
      </c>
    </row>
    <row r="216" spans="1:9" s="16" customFormat="1" x14ac:dyDescent="0.25">
      <c r="A216" s="51" t="s">
        <v>602</v>
      </c>
      <c r="B216" s="60" t="s">
        <v>237</v>
      </c>
      <c r="C216" s="55">
        <f>C217</f>
        <v>634</v>
      </c>
      <c r="D216" s="55">
        <f>D217</f>
        <v>634</v>
      </c>
      <c r="E216" s="55">
        <f>E217</f>
        <v>628.20000000000005</v>
      </c>
      <c r="F216" s="55">
        <f t="shared" si="24"/>
        <v>5.7999999999999545</v>
      </c>
      <c r="G216" s="55">
        <f t="shared" si="25"/>
        <v>5.7999999999999545</v>
      </c>
      <c r="H216" s="66">
        <f t="shared" si="26"/>
        <v>0.99085173501577295</v>
      </c>
      <c r="I216" s="66">
        <f t="shared" si="27"/>
        <v>0.99085173501577295</v>
      </c>
    </row>
    <row r="217" spans="1:9" s="16" customFormat="1" ht="30" x14ac:dyDescent="0.25">
      <c r="A217" s="51" t="s">
        <v>239</v>
      </c>
      <c r="B217" s="60" t="s">
        <v>238</v>
      </c>
      <c r="C217" s="55">
        <v>634</v>
      </c>
      <c r="D217" s="55">
        <v>634</v>
      </c>
      <c r="E217" s="55">
        <v>628.20000000000005</v>
      </c>
      <c r="F217" s="55">
        <f t="shared" si="24"/>
        <v>5.7999999999999545</v>
      </c>
      <c r="G217" s="55">
        <f t="shared" si="25"/>
        <v>5.7999999999999545</v>
      </c>
      <c r="H217" s="66">
        <f t="shared" si="26"/>
        <v>0.99085173501577295</v>
      </c>
      <c r="I217" s="66">
        <f t="shared" si="27"/>
        <v>0.99085173501577295</v>
      </c>
    </row>
    <row r="218" spans="1:9" s="30" customFormat="1" ht="75" x14ac:dyDescent="0.25">
      <c r="A218" s="51" t="s">
        <v>459</v>
      </c>
      <c r="B218" s="60" t="s">
        <v>457</v>
      </c>
      <c r="C218" s="55">
        <f>C219</f>
        <v>934.3</v>
      </c>
      <c r="D218" s="55">
        <f>D219</f>
        <v>934.3</v>
      </c>
      <c r="E218" s="55">
        <f>E219</f>
        <v>934.3</v>
      </c>
      <c r="F218" s="55">
        <f t="shared" si="24"/>
        <v>0</v>
      </c>
      <c r="G218" s="55">
        <f t="shared" si="25"/>
        <v>0</v>
      </c>
      <c r="H218" s="66">
        <f t="shared" si="26"/>
        <v>1</v>
      </c>
      <c r="I218" s="66">
        <f t="shared" si="27"/>
        <v>1</v>
      </c>
    </row>
    <row r="219" spans="1:9" s="30" customFormat="1" ht="30" x14ac:dyDescent="0.25">
      <c r="A219" s="51" t="s">
        <v>460</v>
      </c>
      <c r="B219" s="60" t="s">
        <v>458</v>
      </c>
      <c r="C219" s="55">
        <v>934.3</v>
      </c>
      <c r="D219" s="55">
        <v>934.3</v>
      </c>
      <c r="E219" s="55">
        <v>934.3</v>
      </c>
      <c r="F219" s="55">
        <f t="shared" si="24"/>
        <v>0</v>
      </c>
      <c r="G219" s="55">
        <f t="shared" si="25"/>
        <v>0</v>
      </c>
      <c r="H219" s="66">
        <f t="shared" si="26"/>
        <v>1</v>
      </c>
      <c r="I219" s="66">
        <f t="shared" si="27"/>
        <v>1</v>
      </c>
    </row>
    <row r="220" spans="1:9" s="30" customFormat="1" x14ac:dyDescent="0.25">
      <c r="A220" s="24" t="s">
        <v>75</v>
      </c>
      <c r="B220" s="60" t="s">
        <v>461</v>
      </c>
      <c r="C220" s="55">
        <f>C221+C223</f>
        <v>4067.5</v>
      </c>
      <c r="D220" s="55">
        <f>D221+D223</f>
        <v>4067.5</v>
      </c>
      <c r="E220" s="55">
        <f>E221</f>
        <v>4067.3</v>
      </c>
      <c r="F220" s="55">
        <f t="shared" si="24"/>
        <v>0.1999999999998181</v>
      </c>
      <c r="G220" s="55">
        <f t="shared" si="25"/>
        <v>0.1999999999998181</v>
      </c>
      <c r="H220" s="66">
        <f t="shared" si="26"/>
        <v>0.99995082974800253</v>
      </c>
      <c r="I220" s="66">
        <f t="shared" si="27"/>
        <v>0.99995082974800253</v>
      </c>
    </row>
    <row r="221" spans="1:9" s="30" customFormat="1" x14ac:dyDescent="0.25">
      <c r="A221" s="24" t="s">
        <v>464</v>
      </c>
      <c r="B221" s="60" t="s">
        <v>462</v>
      </c>
      <c r="C221" s="55">
        <f>C222</f>
        <v>4067.3</v>
      </c>
      <c r="D221" s="55">
        <f>D222</f>
        <v>4067.3</v>
      </c>
      <c r="E221" s="55">
        <f>E222</f>
        <v>4067.3</v>
      </c>
      <c r="F221" s="55">
        <f t="shared" si="24"/>
        <v>0</v>
      </c>
      <c r="G221" s="55">
        <f t="shared" si="25"/>
        <v>0</v>
      </c>
      <c r="H221" s="66">
        <f t="shared" si="26"/>
        <v>1</v>
      </c>
      <c r="I221" s="66">
        <f t="shared" si="27"/>
        <v>1</v>
      </c>
    </row>
    <row r="222" spans="1:9" s="30" customFormat="1" ht="30" x14ac:dyDescent="0.25">
      <c r="A222" s="24" t="s">
        <v>465</v>
      </c>
      <c r="B222" s="60" t="s">
        <v>463</v>
      </c>
      <c r="C222" s="55">
        <v>4067.3</v>
      </c>
      <c r="D222" s="55">
        <v>4067.3</v>
      </c>
      <c r="E222" s="55">
        <v>4067.3</v>
      </c>
      <c r="F222" s="55">
        <f t="shared" si="24"/>
        <v>0</v>
      </c>
      <c r="G222" s="55">
        <f t="shared" si="25"/>
        <v>0</v>
      </c>
      <c r="H222" s="66">
        <f t="shared" si="26"/>
        <v>1</v>
      </c>
      <c r="I222" s="66">
        <f t="shared" si="27"/>
        <v>1</v>
      </c>
    </row>
    <row r="223" spans="1:9" s="59" customFormat="1" ht="40.5" customHeight="1" x14ac:dyDescent="0.25">
      <c r="A223" s="24" t="s">
        <v>523</v>
      </c>
      <c r="B223" s="60" t="s">
        <v>521</v>
      </c>
      <c r="C223" s="55">
        <f>C224</f>
        <v>0.2</v>
      </c>
      <c r="D223" s="55">
        <f>D224</f>
        <v>0.2</v>
      </c>
      <c r="E223" s="55">
        <f>E224</f>
        <v>0</v>
      </c>
      <c r="F223" s="55">
        <f t="shared" si="24"/>
        <v>0.2</v>
      </c>
      <c r="G223" s="55">
        <f t="shared" si="25"/>
        <v>0.2</v>
      </c>
      <c r="H223" s="66">
        <f t="shared" si="26"/>
        <v>0</v>
      </c>
      <c r="I223" s="66">
        <f t="shared" si="27"/>
        <v>0</v>
      </c>
    </row>
    <row r="224" spans="1:9" s="59" customFormat="1" ht="45.75" thickBot="1" x14ac:dyDescent="0.3">
      <c r="A224" s="87" t="s">
        <v>524</v>
      </c>
      <c r="B224" s="86" t="s">
        <v>522</v>
      </c>
      <c r="C224" s="83">
        <v>0.2</v>
      </c>
      <c r="D224" s="83">
        <v>0.2</v>
      </c>
      <c r="E224" s="83">
        <v>0</v>
      </c>
      <c r="F224" s="83">
        <f t="shared" si="24"/>
        <v>0.2</v>
      </c>
      <c r="G224" s="83">
        <f t="shared" si="25"/>
        <v>0.2</v>
      </c>
      <c r="H224" s="84">
        <f t="shared" si="26"/>
        <v>0</v>
      </c>
      <c r="I224" s="84">
        <f t="shared" si="27"/>
        <v>0</v>
      </c>
    </row>
    <row r="225" spans="1:9" s="5" customFormat="1" ht="29.25" thickBot="1" x14ac:dyDescent="0.25">
      <c r="A225" s="38" t="s">
        <v>138</v>
      </c>
      <c r="B225" s="53" t="s">
        <v>139</v>
      </c>
      <c r="C225" s="54">
        <f>C226+C231+C236</f>
        <v>57540.4</v>
      </c>
      <c r="D225" s="54">
        <f>D226+D231+D236</f>
        <v>57555.4</v>
      </c>
      <c r="E225" s="54">
        <f>E226+E231+E236</f>
        <v>57400.6</v>
      </c>
      <c r="F225" s="54">
        <f t="shared" si="24"/>
        <v>139.80000000000291</v>
      </c>
      <c r="G225" s="54">
        <f t="shared" si="25"/>
        <v>154.80000000000291</v>
      </c>
      <c r="H225" s="65">
        <f t="shared" si="26"/>
        <v>0.99757040270835795</v>
      </c>
      <c r="I225" s="65">
        <f t="shared" si="27"/>
        <v>0.99731041744128257</v>
      </c>
    </row>
    <row r="226" spans="1:9" x14ac:dyDescent="0.25">
      <c r="A226" s="76" t="s">
        <v>140</v>
      </c>
      <c r="B226" s="77" t="s">
        <v>141</v>
      </c>
      <c r="C226" s="78">
        <f>C227</f>
        <v>112.19999999999999</v>
      </c>
      <c r="D226" s="78">
        <f>D227</f>
        <v>112.19999999999999</v>
      </c>
      <c r="E226" s="78">
        <f>E227</f>
        <v>112.1</v>
      </c>
      <c r="F226" s="78">
        <f t="shared" si="24"/>
        <v>9.9999999999994316E-2</v>
      </c>
      <c r="G226" s="78">
        <f t="shared" si="25"/>
        <v>9.9999999999994316E-2</v>
      </c>
      <c r="H226" s="79">
        <f t="shared" si="26"/>
        <v>0.99910873440285208</v>
      </c>
      <c r="I226" s="79">
        <f t="shared" si="27"/>
        <v>0.99910873440285208</v>
      </c>
    </row>
    <row r="227" spans="1:9" ht="30" x14ac:dyDescent="0.25">
      <c r="A227" s="24" t="s">
        <v>603</v>
      </c>
      <c r="B227" s="60" t="s">
        <v>142</v>
      </c>
      <c r="C227" s="55">
        <f>C228</f>
        <v>112.19999999999999</v>
      </c>
      <c r="D227" s="55">
        <f>D229+D230</f>
        <v>112.19999999999999</v>
      </c>
      <c r="E227" s="55">
        <f>E229+E230</f>
        <v>112.1</v>
      </c>
      <c r="F227" s="55">
        <f t="shared" si="24"/>
        <v>9.9999999999994316E-2</v>
      </c>
      <c r="G227" s="55">
        <f t="shared" si="25"/>
        <v>9.9999999999994316E-2</v>
      </c>
      <c r="H227" s="66">
        <f t="shared" si="26"/>
        <v>0.99910873440285208</v>
      </c>
      <c r="I227" s="66">
        <f t="shared" si="27"/>
        <v>0.99910873440285208</v>
      </c>
    </row>
    <row r="228" spans="1:9" s="63" customFormat="1" ht="45" x14ac:dyDescent="0.25">
      <c r="A228" s="24" t="s">
        <v>552</v>
      </c>
      <c r="B228" s="60" t="s">
        <v>551</v>
      </c>
      <c r="C228" s="55">
        <f>C229+C230</f>
        <v>112.19999999999999</v>
      </c>
      <c r="D228" s="55">
        <f>D229+D230</f>
        <v>112.19999999999999</v>
      </c>
      <c r="E228" s="55">
        <f>E229+E230</f>
        <v>112.1</v>
      </c>
      <c r="F228" s="55">
        <f t="shared" si="24"/>
        <v>9.9999999999994316E-2</v>
      </c>
      <c r="G228" s="55">
        <f t="shared" si="25"/>
        <v>9.9999999999994316E-2</v>
      </c>
      <c r="H228" s="66">
        <f t="shared" si="26"/>
        <v>0.99910873440285208</v>
      </c>
      <c r="I228" s="66">
        <f t="shared" si="27"/>
        <v>0.99910873440285208</v>
      </c>
    </row>
    <row r="229" spans="1:9" s="16" customFormat="1" ht="45" x14ac:dyDescent="0.25">
      <c r="A229" s="46" t="s">
        <v>241</v>
      </c>
      <c r="B229" s="60" t="s">
        <v>240</v>
      </c>
      <c r="C229" s="55">
        <v>0.1</v>
      </c>
      <c r="D229" s="55">
        <v>0.1</v>
      </c>
      <c r="E229" s="55">
        <v>0</v>
      </c>
      <c r="F229" s="55">
        <f t="shared" si="24"/>
        <v>0.1</v>
      </c>
      <c r="G229" s="55">
        <f t="shared" si="25"/>
        <v>0.1</v>
      </c>
      <c r="H229" s="66">
        <f t="shared" si="26"/>
        <v>0</v>
      </c>
      <c r="I229" s="66">
        <f t="shared" si="27"/>
        <v>0</v>
      </c>
    </row>
    <row r="230" spans="1:9" ht="60" x14ac:dyDescent="0.25">
      <c r="A230" s="24" t="s">
        <v>143</v>
      </c>
      <c r="B230" s="60" t="s">
        <v>144</v>
      </c>
      <c r="C230" s="55">
        <v>112.1</v>
      </c>
      <c r="D230" s="55">
        <v>112.1</v>
      </c>
      <c r="E230" s="55">
        <v>112.1</v>
      </c>
      <c r="F230" s="55">
        <f t="shared" si="24"/>
        <v>0</v>
      </c>
      <c r="G230" s="55">
        <f t="shared" si="25"/>
        <v>0</v>
      </c>
      <c r="H230" s="66">
        <f t="shared" si="26"/>
        <v>1</v>
      </c>
      <c r="I230" s="66">
        <f t="shared" si="27"/>
        <v>1</v>
      </c>
    </row>
    <row r="231" spans="1:9" x14ac:dyDescent="0.25">
      <c r="A231" s="24" t="s">
        <v>145</v>
      </c>
      <c r="B231" s="60" t="s">
        <v>146</v>
      </c>
      <c r="C231" s="55">
        <f>C232</f>
        <v>35148.800000000003</v>
      </c>
      <c r="D231" s="55">
        <f>D232</f>
        <v>35163.800000000003</v>
      </c>
      <c r="E231" s="55">
        <f>E232</f>
        <v>35102.9</v>
      </c>
      <c r="F231" s="55">
        <f t="shared" si="24"/>
        <v>45.900000000001455</v>
      </c>
      <c r="G231" s="55">
        <f t="shared" si="25"/>
        <v>60.900000000001455</v>
      </c>
      <c r="H231" s="66">
        <f t="shared" si="26"/>
        <v>0.99869412327021112</v>
      </c>
      <c r="I231" s="66">
        <f t="shared" si="27"/>
        <v>0.99826810526734877</v>
      </c>
    </row>
    <row r="232" spans="1:9" s="30" customFormat="1" ht="30" x14ac:dyDescent="0.25">
      <c r="A232" s="24" t="s">
        <v>147</v>
      </c>
      <c r="B232" s="60" t="s">
        <v>466</v>
      </c>
      <c r="C232" s="55">
        <f>C233+C234+C235</f>
        <v>35148.800000000003</v>
      </c>
      <c r="D232" s="55">
        <f>D233+D234+D235</f>
        <v>35163.800000000003</v>
      </c>
      <c r="E232" s="55">
        <f>E233+E234+E235</f>
        <v>35102.9</v>
      </c>
      <c r="F232" s="55">
        <f t="shared" si="24"/>
        <v>45.900000000001455</v>
      </c>
      <c r="G232" s="55">
        <f t="shared" si="25"/>
        <v>60.900000000001455</v>
      </c>
      <c r="H232" s="66">
        <f t="shared" si="26"/>
        <v>0.99869412327021112</v>
      </c>
      <c r="I232" s="66">
        <f t="shared" si="27"/>
        <v>0.99826810526734877</v>
      </c>
    </row>
    <row r="233" spans="1:9" s="30" customFormat="1" ht="30" x14ac:dyDescent="0.25">
      <c r="A233" s="24" t="s">
        <v>148</v>
      </c>
      <c r="B233" s="60" t="s">
        <v>467</v>
      </c>
      <c r="C233" s="55">
        <v>630.79999999999995</v>
      </c>
      <c r="D233" s="55">
        <v>645.79999999999995</v>
      </c>
      <c r="E233" s="55">
        <v>630.6</v>
      </c>
      <c r="F233" s="55">
        <f t="shared" si="24"/>
        <v>0.19999999999993179</v>
      </c>
      <c r="G233" s="55">
        <f t="shared" si="25"/>
        <v>15.199999999999932</v>
      </c>
      <c r="H233" s="66">
        <f t="shared" si="26"/>
        <v>0.99968294229549792</v>
      </c>
      <c r="I233" s="66">
        <f t="shared" si="27"/>
        <v>0.97646330133168169</v>
      </c>
    </row>
    <row r="234" spans="1:9" s="30" customFormat="1" x14ac:dyDescent="0.25">
      <c r="A234" s="24" t="s">
        <v>242</v>
      </c>
      <c r="B234" s="60" t="s">
        <v>468</v>
      </c>
      <c r="C234" s="55">
        <v>7318</v>
      </c>
      <c r="D234" s="55">
        <v>7318</v>
      </c>
      <c r="E234" s="55">
        <v>7273</v>
      </c>
      <c r="F234" s="55">
        <f t="shared" si="24"/>
        <v>45</v>
      </c>
      <c r="G234" s="55">
        <f t="shared" si="25"/>
        <v>45</v>
      </c>
      <c r="H234" s="66">
        <f t="shared" si="26"/>
        <v>0.99385077890133922</v>
      </c>
      <c r="I234" s="66">
        <f t="shared" si="27"/>
        <v>0.99385077890133922</v>
      </c>
    </row>
    <row r="235" spans="1:9" s="30" customFormat="1" ht="30" x14ac:dyDescent="0.25">
      <c r="A235" s="24" t="s">
        <v>243</v>
      </c>
      <c r="B235" s="60" t="s">
        <v>469</v>
      </c>
      <c r="C235" s="55">
        <v>27200</v>
      </c>
      <c r="D235" s="55">
        <v>27200</v>
      </c>
      <c r="E235" s="55">
        <v>27199.3</v>
      </c>
      <c r="F235" s="55">
        <f t="shared" si="24"/>
        <v>0.7000000000007276</v>
      </c>
      <c r="G235" s="55">
        <f t="shared" si="25"/>
        <v>0.7000000000007276</v>
      </c>
      <c r="H235" s="66">
        <f t="shared" si="26"/>
        <v>0.99997426470588235</v>
      </c>
      <c r="I235" s="66">
        <f t="shared" si="27"/>
        <v>0.99997426470588235</v>
      </c>
    </row>
    <row r="236" spans="1:9" x14ac:dyDescent="0.25">
      <c r="A236" s="24" t="s">
        <v>75</v>
      </c>
      <c r="B236" s="60" t="s">
        <v>149</v>
      </c>
      <c r="C236" s="55">
        <f t="shared" ref="C236:E237" si="28">C237</f>
        <v>22279.4</v>
      </c>
      <c r="D236" s="55">
        <f t="shared" si="28"/>
        <v>22279.4</v>
      </c>
      <c r="E236" s="55">
        <f t="shared" si="28"/>
        <v>22185.599999999999</v>
      </c>
      <c r="F236" s="55">
        <f t="shared" si="24"/>
        <v>93.80000000000291</v>
      </c>
      <c r="G236" s="55">
        <f t="shared" si="25"/>
        <v>93.80000000000291</v>
      </c>
      <c r="H236" s="66">
        <f t="shared" si="26"/>
        <v>0.99578983276030764</v>
      </c>
      <c r="I236" s="66">
        <f t="shared" si="27"/>
        <v>0.99578983276030764</v>
      </c>
    </row>
    <row r="237" spans="1:9" ht="30" x14ac:dyDescent="0.25">
      <c r="A237" s="24" t="s">
        <v>28</v>
      </c>
      <c r="B237" s="60" t="s">
        <v>150</v>
      </c>
      <c r="C237" s="55">
        <f t="shared" si="28"/>
        <v>22279.4</v>
      </c>
      <c r="D237" s="55">
        <f t="shared" si="28"/>
        <v>22279.4</v>
      </c>
      <c r="E237" s="55">
        <f t="shared" si="28"/>
        <v>22185.599999999999</v>
      </c>
      <c r="F237" s="55">
        <f t="shared" si="24"/>
        <v>93.80000000000291</v>
      </c>
      <c r="G237" s="55">
        <f t="shared" si="25"/>
        <v>93.80000000000291</v>
      </c>
      <c r="H237" s="66">
        <f t="shared" si="26"/>
        <v>0.99578983276030764</v>
      </c>
      <c r="I237" s="66">
        <f t="shared" si="27"/>
        <v>0.99578983276030764</v>
      </c>
    </row>
    <row r="238" spans="1:9" ht="30.75" thickBot="1" x14ac:dyDescent="0.3">
      <c r="A238" s="87" t="s">
        <v>151</v>
      </c>
      <c r="B238" s="86" t="s">
        <v>152</v>
      </c>
      <c r="C238" s="83">
        <v>22279.4</v>
      </c>
      <c r="D238" s="83">
        <v>22279.4</v>
      </c>
      <c r="E238" s="83">
        <v>22185.599999999999</v>
      </c>
      <c r="F238" s="83">
        <f t="shared" si="24"/>
        <v>93.80000000000291</v>
      </c>
      <c r="G238" s="83">
        <f t="shared" si="25"/>
        <v>93.80000000000291</v>
      </c>
      <c r="H238" s="84">
        <f t="shared" si="26"/>
        <v>0.99578983276030764</v>
      </c>
      <c r="I238" s="84">
        <f t="shared" si="27"/>
        <v>0.99578983276030764</v>
      </c>
    </row>
    <row r="239" spans="1:9" s="5" customFormat="1" ht="29.25" thickBot="1" x14ac:dyDescent="0.25">
      <c r="A239" s="38" t="s">
        <v>153</v>
      </c>
      <c r="B239" s="53" t="s">
        <v>154</v>
      </c>
      <c r="C239" s="54">
        <f>C240+C243+C250+C253</f>
        <v>46675.7</v>
      </c>
      <c r="D239" s="54">
        <f>D240+D243+D250+D253</f>
        <v>48589.7</v>
      </c>
      <c r="E239" s="54">
        <f>E240+E243+E250+E253</f>
        <v>48358.7</v>
      </c>
      <c r="F239" s="54">
        <f t="shared" si="24"/>
        <v>-1683</v>
      </c>
      <c r="G239" s="54">
        <f t="shared" si="25"/>
        <v>231</v>
      </c>
      <c r="H239" s="65">
        <f t="shared" si="26"/>
        <v>1.0360573060500431</v>
      </c>
      <c r="I239" s="65">
        <f t="shared" si="27"/>
        <v>0.99524590602535101</v>
      </c>
    </row>
    <row r="240" spans="1:9" ht="60" x14ac:dyDescent="0.25">
      <c r="A240" s="76" t="s">
        <v>155</v>
      </c>
      <c r="B240" s="77" t="s">
        <v>156</v>
      </c>
      <c r="C240" s="78">
        <f t="shared" ref="C240:E241" si="29">C241</f>
        <v>0</v>
      </c>
      <c r="D240" s="78">
        <f t="shared" si="29"/>
        <v>2015</v>
      </c>
      <c r="E240" s="78">
        <f t="shared" si="29"/>
        <v>2015</v>
      </c>
      <c r="F240" s="78">
        <f t="shared" si="24"/>
        <v>-2015</v>
      </c>
      <c r="G240" s="78">
        <f t="shared" si="25"/>
        <v>0</v>
      </c>
      <c r="H240" s="96" t="s">
        <v>618</v>
      </c>
      <c r="I240" s="79">
        <f t="shared" si="27"/>
        <v>1</v>
      </c>
    </row>
    <row r="241" spans="1:9" s="30" customFormat="1" ht="30" x14ac:dyDescent="0.25">
      <c r="A241" s="24" t="s">
        <v>157</v>
      </c>
      <c r="B241" s="60" t="s">
        <v>470</v>
      </c>
      <c r="C241" s="55">
        <f t="shared" si="29"/>
        <v>0</v>
      </c>
      <c r="D241" s="55">
        <f t="shared" si="29"/>
        <v>2015</v>
      </c>
      <c r="E241" s="55">
        <f t="shared" si="29"/>
        <v>2015</v>
      </c>
      <c r="F241" s="55">
        <f t="shared" si="24"/>
        <v>-2015</v>
      </c>
      <c r="G241" s="55">
        <f t="shared" si="25"/>
        <v>0</v>
      </c>
      <c r="H241" s="96" t="s">
        <v>618</v>
      </c>
      <c r="I241" s="66">
        <f t="shared" si="27"/>
        <v>1</v>
      </c>
    </row>
    <row r="242" spans="1:9" s="30" customFormat="1" ht="45" x14ac:dyDescent="0.25">
      <c r="A242" s="24" t="s">
        <v>304</v>
      </c>
      <c r="B242" s="60" t="s">
        <v>471</v>
      </c>
      <c r="C242" s="55">
        <v>0</v>
      </c>
      <c r="D242" s="55">
        <v>2015</v>
      </c>
      <c r="E242" s="55">
        <v>2015</v>
      </c>
      <c r="F242" s="55">
        <f t="shared" si="24"/>
        <v>-2015</v>
      </c>
      <c r="G242" s="55">
        <f t="shared" si="25"/>
        <v>0</v>
      </c>
      <c r="H242" s="96" t="s">
        <v>618</v>
      </c>
      <c r="I242" s="66">
        <f t="shared" si="27"/>
        <v>1</v>
      </c>
    </row>
    <row r="243" spans="1:9" ht="45" x14ac:dyDescent="0.25">
      <c r="A243" s="24" t="s">
        <v>159</v>
      </c>
      <c r="B243" s="60" t="s">
        <v>160</v>
      </c>
      <c r="C243" s="55">
        <f>C244+C246+C248</f>
        <v>2461.6</v>
      </c>
      <c r="D243" s="55">
        <f>D244+D246+D248</f>
        <v>2461.6</v>
      </c>
      <c r="E243" s="55">
        <f>E244+E246+E248</f>
        <v>2230.6</v>
      </c>
      <c r="F243" s="55">
        <f t="shared" si="24"/>
        <v>231</v>
      </c>
      <c r="G243" s="55">
        <f t="shared" si="25"/>
        <v>231</v>
      </c>
      <c r="H243" s="66">
        <f t="shared" si="26"/>
        <v>0.90615859603509907</v>
      </c>
      <c r="I243" s="66">
        <f t="shared" si="27"/>
        <v>0.90615859603509907</v>
      </c>
    </row>
    <row r="244" spans="1:9" s="16" customFormat="1" x14ac:dyDescent="0.25">
      <c r="A244" s="47" t="s">
        <v>246</v>
      </c>
      <c r="B244" s="60" t="s">
        <v>244</v>
      </c>
      <c r="C244" s="55">
        <f>C245</f>
        <v>2075.3000000000002</v>
      </c>
      <c r="D244" s="55">
        <f>D245</f>
        <v>2075.3000000000002</v>
      </c>
      <c r="E244" s="55">
        <f>E245</f>
        <v>1844.3</v>
      </c>
      <c r="F244" s="55">
        <f t="shared" si="24"/>
        <v>231.00000000000023</v>
      </c>
      <c r="G244" s="55">
        <f t="shared" si="25"/>
        <v>231.00000000000023</v>
      </c>
      <c r="H244" s="66">
        <f t="shared" si="26"/>
        <v>0.88869079169276721</v>
      </c>
      <c r="I244" s="66">
        <f t="shared" si="27"/>
        <v>0.88869079169276721</v>
      </c>
    </row>
    <row r="245" spans="1:9" s="16" customFormat="1" x14ac:dyDescent="0.25">
      <c r="A245" s="44" t="s">
        <v>247</v>
      </c>
      <c r="B245" s="60" t="s">
        <v>245</v>
      </c>
      <c r="C245" s="55">
        <v>2075.3000000000002</v>
      </c>
      <c r="D245" s="55">
        <v>2075.3000000000002</v>
      </c>
      <c r="E245" s="55">
        <v>1844.3</v>
      </c>
      <c r="F245" s="55">
        <f t="shared" si="24"/>
        <v>231.00000000000023</v>
      </c>
      <c r="G245" s="55">
        <f t="shared" si="25"/>
        <v>231.00000000000023</v>
      </c>
      <c r="H245" s="66">
        <f t="shared" si="26"/>
        <v>0.88869079169276721</v>
      </c>
      <c r="I245" s="66">
        <f t="shared" si="27"/>
        <v>0.88869079169276721</v>
      </c>
    </row>
    <row r="246" spans="1:9" s="18" customFormat="1" x14ac:dyDescent="0.25">
      <c r="A246" s="24" t="s">
        <v>266</v>
      </c>
      <c r="B246" s="60" t="s">
        <v>267</v>
      </c>
      <c r="C246" s="55">
        <f>C247</f>
        <v>92.2</v>
      </c>
      <c r="D246" s="55">
        <f>D247</f>
        <v>92.2</v>
      </c>
      <c r="E246" s="55">
        <f>E247</f>
        <v>92.2</v>
      </c>
      <c r="F246" s="55">
        <f t="shared" si="24"/>
        <v>0</v>
      </c>
      <c r="G246" s="55">
        <f t="shared" si="25"/>
        <v>0</v>
      </c>
      <c r="H246" s="66">
        <f t="shared" si="26"/>
        <v>1</v>
      </c>
      <c r="I246" s="66">
        <f t="shared" si="27"/>
        <v>1</v>
      </c>
    </row>
    <row r="247" spans="1:9" s="18" customFormat="1" x14ac:dyDescent="0.25">
      <c r="A247" s="24" t="s">
        <v>269</v>
      </c>
      <c r="B247" s="60" t="s">
        <v>268</v>
      </c>
      <c r="C247" s="55">
        <v>92.2</v>
      </c>
      <c r="D247" s="55">
        <v>92.2</v>
      </c>
      <c r="E247" s="55">
        <v>92.2</v>
      </c>
      <c r="F247" s="55">
        <f t="shared" si="24"/>
        <v>0</v>
      </c>
      <c r="G247" s="55">
        <f t="shared" si="25"/>
        <v>0</v>
      </c>
      <c r="H247" s="66">
        <f t="shared" si="26"/>
        <v>1</v>
      </c>
      <c r="I247" s="66">
        <f t="shared" si="27"/>
        <v>1</v>
      </c>
    </row>
    <row r="248" spans="1:9" x14ac:dyDescent="0.25">
      <c r="A248" s="24" t="s">
        <v>161</v>
      </c>
      <c r="B248" s="60" t="s">
        <v>162</v>
      </c>
      <c r="C248" s="55">
        <f>C249</f>
        <v>294.10000000000002</v>
      </c>
      <c r="D248" s="55">
        <f>D249</f>
        <v>294.10000000000002</v>
      </c>
      <c r="E248" s="55">
        <f>E249</f>
        <v>294.10000000000002</v>
      </c>
      <c r="F248" s="55">
        <f t="shared" si="24"/>
        <v>0</v>
      </c>
      <c r="G248" s="55">
        <f t="shared" si="25"/>
        <v>0</v>
      </c>
      <c r="H248" s="66">
        <f t="shared" si="26"/>
        <v>1</v>
      </c>
      <c r="I248" s="66">
        <f t="shared" si="27"/>
        <v>1</v>
      </c>
    </row>
    <row r="249" spans="1:9" x14ac:dyDescent="0.25">
      <c r="A249" s="24" t="s">
        <v>163</v>
      </c>
      <c r="B249" s="60" t="s">
        <v>164</v>
      </c>
      <c r="C249" s="55">
        <v>294.10000000000002</v>
      </c>
      <c r="D249" s="55">
        <v>294.10000000000002</v>
      </c>
      <c r="E249" s="55">
        <v>294.10000000000002</v>
      </c>
      <c r="F249" s="55">
        <f t="shared" si="24"/>
        <v>0</v>
      </c>
      <c r="G249" s="55">
        <f t="shared" si="25"/>
        <v>0</v>
      </c>
      <c r="H249" s="66">
        <f t="shared" si="26"/>
        <v>1</v>
      </c>
      <c r="I249" s="66">
        <f t="shared" si="27"/>
        <v>1</v>
      </c>
    </row>
    <row r="250" spans="1:9" s="30" customFormat="1" ht="19.5" customHeight="1" x14ac:dyDescent="0.25">
      <c r="A250" s="52" t="s">
        <v>75</v>
      </c>
      <c r="B250" s="60" t="s">
        <v>472</v>
      </c>
      <c r="C250" s="55">
        <f t="shared" ref="C250:E251" si="30">C251</f>
        <v>42112.1</v>
      </c>
      <c r="D250" s="55">
        <f t="shared" si="30"/>
        <v>42011.1</v>
      </c>
      <c r="E250" s="55">
        <f t="shared" si="30"/>
        <v>42011.1</v>
      </c>
      <c r="F250" s="55">
        <f t="shared" si="24"/>
        <v>101</v>
      </c>
      <c r="G250" s="55">
        <f t="shared" si="25"/>
        <v>0</v>
      </c>
      <c r="H250" s="66">
        <f t="shared" si="26"/>
        <v>0.99760163943379698</v>
      </c>
      <c r="I250" s="66">
        <f t="shared" si="27"/>
        <v>1</v>
      </c>
    </row>
    <row r="251" spans="1:9" s="30" customFormat="1" ht="32.25" customHeight="1" x14ac:dyDescent="0.25">
      <c r="A251" s="52" t="s">
        <v>28</v>
      </c>
      <c r="B251" s="60" t="s">
        <v>473</v>
      </c>
      <c r="C251" s="55">
        <f t="shared" si="30"/>
        <v>42112.1</v>
      </c>
      <c r="D251" s="55">
        <f t="shared" si="30"/>
        <v>42011.1</v>
      </c>
      <c r="E251" s="55">
        <f t="shared" si="30"/>
        <v>42011.1</v>
      </c>
      <c r="F251" s="55">
        <f t="shared" si="24"/>
        <v>101</v>
      </c>
      <c r="G251" s="55">
        <f t="shared" si="25"/>
        <v>0</v>
      </c>
      <c r="H251" s="66">
        <f t="shared" si="26"/>
        <v>0.99760163943379698</v>
      </c>
      <c r="I251" s="66">
        <f t="shared" si="27"/>
        <v>1</v>
      </c>
    </row>
    <row r="252" spans="1:9" s="30" customFormat="1" ht="45" customHeight="1" x14ac:dyDescent="0.25">
      <c r="A252" s="52" t="s">
        <v>158</v>
      </c>
      <c r="B252" s="60" t="s">
        <v>474</v>
      </c>
      <c r="C252" s="55">
        <v>42112.1</v>
      </c>
      <c r="D252" s="55">
        <v>42011.1</v>
      </c>
      <c r="E252" s="55">
        <v>42011.1</v>
      </c>
      <c r="F252" s="55">
        <f t="shared" si="24"/>
        <v>101</v>
      </c>
      <c r="G252" s="55">
        <f t="shared" si="25"/>
        <v>0</v>
      </c>
      <c r="H252" s="66">
        <f t="shared" si="26"/>
        <v>0.99760163943379698</v>
      </c>
      <c r="I252" s="66">
        <f t="shared" si="27"/>
        <v>1</v>
      </c>
    </row>
    <row r="253" spans="1:9" s="30" customFormat="1" ht="20.25" customHeight="1" x14ac:dyDescent="0.25">
      <c r="A253" s="52" t="s">
        <v>478</v>
      </c>
      <c r="B253" s="60" t="s">
        <v>475</v>
      </c>
      <c r="C253" s="55">
        <f>C254+C256</f>
        <v>2102</v>
      </c>
      <c r="D253" s="55">
        <f>D254+D256</f>
        <v>2102</v>
      </c>
      <c r="E253" s="55">
        <f>E254+E256</f>
        <v>2102</v>
      </c>
      <c r="F253" s="55">
        <f t="shared" si="24"/>
        <v>0</v>
      </c>
      <c r="G253" s="55">
        <f t="shared" si="25"/>
        <v>0</v>
      </c>
      <c r="H253" s="66">
        <f t="shared" si="26"/>
        <v>1</v>
      </c>
      <c r="I253" s="66">
        <f t="shared" si="27"/>
        <v>1</v>
      </c>
    </row>
    <row r="254" spans="1:9" s="30" customFormat="1" ht="33.75" customHeight="1" x14ac:dyDescent="0.25">
      <c r="A254" s="52" t="s">
        <v>224</v>
      </c>
      <c r="B254" s="60" t="s">
        <v>476</v>
      </c>
      <c r="C254" s="55">
        <f>C255</f>
        <v>300</v>
      </c>
      <c r="D254" s="55">
        <f>D255</f>
        <v>300</v>
      </c>
      <c r="E254" s="55">
        <f>E255</f>
        <v>300</v>
      </c>
      <c r="F254" s="55">
        <f t="shared" si="24"/>
        <v>0</v>
      </c>
      <c r="G254" s="55">
        <f t="shared" si="25"/>
        <v>0</v>
      </c>
      <c r="H254" s="66">
        <f t="shared" si="26"/>
        <v>1</v>
      </c>
      <c r="I254" s="66">
        <f t="shared" si="27"/>
        <v>1</v>
      </c>
    </row>
    <row r="255" spans="1:9" s="30" customFormat="1" ht="32.25" customHeight="1" x14ac:dyDescent="0.25">
      <c r="A255" s="52" t="s">
        <v>225</v>
      </c>
      <c r="B255" s="60" t="s">
        <v>477</v>
      </c>
      <c r="C255" s="55">
        <v>300</v>
      </c>
      <c r="D255" s="55">
        <v>300</v>
      </c>
      <c r="E255" s="55">
        <v>300</v>
      </c>
      <c r="F255" s="55">
        <f t="shared" si="24"/>
        <v>0</v>
      </c>
      <c r="G255" s="55">
        <f t="shared" si="25"/>
        <v>0</v>
      </c>
      <c r="H255" s="66">
        <f t="shared" si="26"/>
        <v>1</v>
      </c>
      <c r="I255" s="66">
        <f t="shared" si="27"/>
        <v>1</v>
      </c>
    </row>
    <row r="256" spans="1:9" s="30" customFormat="1" ht="44.25" customHeight="1" x14ac:dyDescent="0.25">
      <c r="A256" s="52" t="s">
        <v>18</v>
      </c>
      <c r="B256" s="60" t="s">
        <v>479</v>
      </c>
      <c r="C256" s="55">
        <f>C257</f>
        <v>1802</v>
      </c>
      <c r="D256" s="55">
        <f>D257</f>
        <v>1802</v>
      </c>
      <c r="E256" s="55">
        <f>E257</f>
        <v>1802</v>
      </c>
      <c r="F256" s="55">
        <f t="shared" si="24"/>
        <v>0</v>
      </c>
      <c r="G256" s="55">
        <f t="shared" si="25"/>
        <v>0</v>
      </c>
      <c r="H256" s="66">
        <f t="shared" si="26"/>
        <v>1</v>
      </c>
      <c r="I256" s="66">
        <f t="shared" si="27"/>
        <v>1</v>
      </c>
    </row>
    <row r="257" spans="1:9" s="30" customFormat="1" ht="63" customHeight="1" thickBot="1" x14ac:dyDescent="0.3">
      <c r="A257" s="95" t="s">
        <v>481</v>
      </c>
      <c r="B257" s="86" t="s">
        <v>480</v>
      </c>
      <c r="C257" s="83">
        <v>1802</v>
      </c>
      <c r="D257" s="83">
        <v>1802</v>
      </c>
      <c r="E257" s="83">
        <v>1802</v>
      </c>
      <c r="F257" s="83">
        <f t="shared" si="24"/>
        <v>0</v>
      </c>
      <c r="G257" s="83">
        <f t="shared" si="25"/>
        <v>0</v>
      </c>
      <c r="H257" s="84">
        <f t="shared" si="26"/>
        <v>1</v>
      </c>
      <c r="I257" s="84">
        <f t="shared" si="27"/>
        <v>1</v>
      </c>
    </row>
    <row r="258" spans="1:9" s="5" customFormat="1" thickBot="1" x14ac:dyDescent="0.25">
      <c r="A258" s="38" t="s">
        <v>165</v>
      </c>
      <c r="B258" s="53" t="s">
        <v>166</v>
      </c>
      <c r="C258" s="54">
        <f>C259</f>
        <v>199</v>
      </c>
      <c r="D258" s="54">
        <f t="shared" ref="D258:E260" si="31">D259</f>
        <v>199</v>
      </c>
      <c r="E258" s="54">
        <f t="shared" si="31"/>
        <v>199</v>
      </c>
      <c r="F258" s="54">
        <f t="shared" si="24"/>
        <v>0</v>
      </c>
      <c r="G258" s="54">
        <f t="shared" si="25"/>
        <v>0</v>
      </c>
      <c r="H258" s="65">
        <f t="shared" si="26"/>
        <v>1</v>
      </c>
      <c r="I258" s="65">
        <f t="shared" si="27"/>
        <v>1</v>
      </c>
    </row>
    <row r="259" spans="1:9" ht="30" x14ac:dyDescent="0.25">
      <c r="A259" s="76" t="s">
        <v>604</v>
      </c>
      <c r="B259" s="77" t="s">
        <v>167</v>
      </c>
      <c r="C259" s="78">
        <f>C260</f>
        <v>199</v>
      </c>
      <c r="D259" s="78">
        <f t="shared" si="31"/>
        <v>199</v>
      </c>
      <c r="E259" s="78">
        <f t="shared" si="31"/>
        <v>199</v>
      </c>
      <c r="F259" s="78">
        <f t="shared" si="24"/>
        <v>0</v>
      </c>
      <c r="G259" s="78">
        <f t="shared" si="25"/>
        <v>0</v>
      </c>
      <c r="H259" s="79">
        <f t="shared" si="26"/>
        <v>1</v>
      </c>
      <c r="I259" s="79">
        <f t="shared" si="27"/>
        <v>1</v>
      </c>
    </row>
    <row r="260" spans="1:9" s="30" customFormat="1" ht="54" customHeight="1" x14ac:dyDescent="0.25">
      <c r="A260" s="24" t="s">
        <v>484</v>
      </c>
      <c r="B260" s="60" t="s">
        <v>482</v>
      </c>
      <c r="C260" s="55">
        <f>C261</f>
        <v>199</v>
      </c>
      <c r="D260" s="55">
        <f t="shared" si="31"/>
        <v>199</v>
      </c>
      <c r="E260" s="55">
        <f t="shared" si="31"/>
        <v>199</v>
      </c>
      <c r="F260" s="55">
        <f t="shared" si="24"/>
        <v>0</v>
      </c>
      <c r="G260" s="55">
        <f t="shared" si="25"/>
        <v>0</v>
      </c>
      <c r="H260" s="66">
        <f t="shared" si="26"/>
        <v>1</v>
      </c>
      <c r="I260" s="66">
        <f t="shared" si="27"/>
        <v>1</v>
      </c>
    </row>
    <row r="261" spans="1:9" s="30" customFormat="1" ht="45.75" thickBot="1" x14ac:dyDescent="0.3">
      <c r="A261" s="87" t="s">
        <v>485</v>
      </c>
      <c r="B261" s="86" t="s">
        <v>483</v>
      </c>
      <c r="C261" s="83">
        <v>199</v>
      </c>
      <c r="D261" s="83">
        <v>199</v>
      </c>
      <c r="E261" s="83">
        <v>199</v>
      </c>
      <c r="F261" s="83">
        <f t="shared" si="24"/>
        <v>0</v>
      </c>
      <c r="G261" s="83">
        <f t="shared" si="25"/>
        <v>0</v>
      </c>
      <c r="H261" s="84">
        <f t="shared" si="26"/>
        <v>1</v>
      </c>
      <c r="I261" s="84">
        <f t="shared" si="27"/>
        <v>1</v>
      </c>
    </row>
    <row r="262" spans="1:9" s="5" customFormat="1" ht="29.25" thickBot="1" x14ac:dyDescent="0.25">
      <c r="A262" s="38" t="s">
        <v>168</v>
      </c>
      <c r="B262" s="53" t="s">
        <v>169</v>
      </c>
      <c r="C262" s="54">
        <f>C263+C271+C289</f>
        <v>827750.7</v>
      </c>
      <c r="D262" s="54">
        <f>D263+D271+D289</f>
        <v>827641.1</v>
      </c>
      <c r="E262" s="54">
        <f>E263+E271+E289</f>
        <v>826391.2</v>
      </c>
      <c r="F262" s="54">
        <f t="shared" ref="F262:F321" si="32">C262-E262</f>
        <v>1359.5</v>
      </c>
      <c r="G262" s="54">
        <f t="shared" ref="G262:G321" si="33">D262-E262</f>
        <v>1249.9000000000233</v>
      </c>
      <c r="H262" s="65">
        <f t="shared" ref="H262:H321" si="34">E262/C262</f>
        <v>0.99835759728140372</v>
      </c>
      <c r="I262" s="65">
        <f t="shared" si="27"/>
        <v>0.99848980433668644</v>
      </c>
    </row>
    <row r="263" spans="1:9" s="5" customFormat="1" x14ac:dyDescent="0.25">
      <c r="A263" s="97" t="s">
        <v>251</v>
      </c>
      <c r="B263" s="77" t="s">
        <v>248</v>
      </c>
      <c r="C263" s="78">
        <f>C264+C269</f>
        <v>626942.19999999995</v>
      </c>
      <c r="D263" s="78">
        <f>D264+D269</f>
        <v>626942.19999999995</v>
      </c>
      <c r="E263" s="78">
        <f>E264+E269</f>
        <v>626868.69999999995</v>
      </c>
      <c r="F263" s="78">
        <f t="shared" si="32"/>
        <v>73.5</v>
      </c>
      <c r="G263" s="78">
        <f t="shared" si="33"/>
        <v>73.5</v>
      </c>
      <c r="H263" s="79">
        <f t="shared" si="34"/>
        <v>0.99988276431224443</v>
      </c>
      <c r="I263" s="79">
        <f t="shared" si="27"/>
        <v>0.99988276431224443</v>
      </c>
    </row>
    <row r="264" spans="1:9" s="5" customFormat="1" ht="30" x14ac:dyDescent="0.25">
      <c r="A264" s="47" t="s">
        <v>252</v>
      </c>
      <c r="B264" s="60" t="s">
        <v>249</v>
      </c>
      <c r="C264" s="55">
        <f>C265+C266+C267+C268</f>
        <v>587960.69999999995</v>
      </c>
      <c r="D264" s="55">
        <f>D265+D266+D267+D268</f>
        <v>587960.69999999995</v>
      </c>
      <c r="E264" s="55">
        <f>E265+E266+E267+E268</f>
        <v>587960.29999999993</v>
      </c>
      <c r="F264" s="55">
        <f t="shared" si="32"/>
        <v>0.40000000002328306</v>
      </c>
      <c r="G264" s="55">
        <f t="shared" si="33"/>
        <v>0.40000000002328306</v>
      </c>
      <c r="H264" s="66">
        <f t="shared" si="34"/>
        <v>0.99999931968242095</v>
      </c>
      <c r="I264" s="66">
        <f t="shared" si="27"/>
        <v>0.99999931968242095</v>
      </c>
    </row>
    <row r="265" spans="1:9" s="5" customFormat="1" ht="45" x14ac:dyDescent="0.2">
      <c r="A265" s="24" t="s">
        <v>605</v>
      </c>
      <c r="B265" s="60" t="s">
        <v>250</v>
      </c>
      <c r="C265" s="55">
        <v>120</v>
      </c>
      <c r="D265" s="55">
        <v>120</v>
      </c>
      <c r="E265" s="55">
        <v>119.6</v>
      </c>
      <c r="F265" s="55">
        <f t="shared" si="32"/>
        <v>0.40000000000000568</v>
      </c>
      <c r="G265" s="55">
        <f t="shared" si="33"/>
        <v>0.40000000000000568</v>
      </c>
      <c r="H265" s="66">
        <f t="shared" si="34"/>
        <v>0.99666666666666659</v>
      </c>
      <c r="I265" s="66">
        <f t="shared" si="27"/>
        <v>0.99666666666666659</v>
      </c>
    </row>
    <row r="266" spans="1:9" s="5" customFormat="1" ht="27" customHeight="1" x14ac:dyDescent="0.2">
      <c r="A266" s="24" t="s">
        <v>290</v>
      </c>
      <c r="B266" s="60" t="s">
        <v>289</v>
      </c>
      <c r="C266" s="55">
        <v>8523.7000000000007</v>
      </c>
      <c r="D266" s="55">
        <v>8523.7000000000007</v>
      </c>
      <c r="E266" s="55">
        <v>8523.7000000000007</v>
      </c>
      <c r="F266" s="55">
        <f t="shared" si="32"/>
        <v>0</v>
      </c>
      <c r="G266" s="55">
        <f t="shared" si="33"/>
        <v>0</v>
      </c>
      <c r="H266" s="66">
        <f t="shared" si="34"/>
        <v>1</v>
      </c>
      <c r="I266" s="66">
        <f t="shared" si="27"/>
        <v>1</v>
      </c>
    </row>
    <row r="267" spans="1:9" s="5" customFormat="1" ht="27" customHeight="1" x14ac:dyDescent="0.2">
      <c r="A267" s="24" t="s">
        <v>311</v>
      </c>
      <c r="B267" s="60" t="s">
        <v>310</v>
      </c>
      <c r="C267" s="55">
        <v>9146.4</v>
      </c>
      <c r="D267" s="55">
        <v>9146.4</v>
      </c>
      <c r="E267" s="55">
        <v>9146.4</v>
      </c>
      <c r="F267" s="55">
        <f t="shared" si="32"/>
        <v>0</v>
      </c>
      <c r="G267" s="55">
        <f t="shared" si="33"/>
        <v>0</v>
      </c>
      <c r="H267" s="66">
        <f t="shared" si="34"/>
        <v>1</v>
      </c>
      <c r="I267" s="66">
        <f t="shared" si="27"/>
        <v>1</v>
      </c>
    </row>
    <row r="268" spans="1:9" s="5" customFormat="1" x14ac:dyDescent="0.2">
      <c r="A268" s="24" t="s">
        <v>271</v>
      </c>
      <c r="B268" s="60" t="s">
        <v>270</v>
      </c>
      <c r="C268" s="55">
        <v>570170.6</v>
      </c>
      <c r="D268" s="55">
        <v>570170.6</v>
      </c>
      <c r="E268" s="55">
        <v>570170.6</v>
      </c>
      <c r="F268" s="55">
        <f t="shared" si="32"/>
        <v>0</v>
      </c>
      <c r="G268" s="55">
        <f t="shared" si="33"/>
        <v>0</v>
      </c>
      <c r="H268" s="66">
        <f t="shared" si="34"/>
        <v>1</v>
      </c>
      <c r="I268" s="66">
        <f t="shared" si="27"/>
        <v>1</v>
      </c>
    </row>
    <row r="269" spans="1:9" s="5" customFormat="1" x14ac:dyDescent="0.2">
      <c r="A269" s="24" t="s">
        <v>273</v>
      </c>
      <c r="B269" s="60" t="s">
        <v>272</v>
      </c>
      <c r="C269" s="55">
        <f>C270</f>
        <v>38981.5</v>
      </c>
      <c r="D269" s="55">
        <f>D270</f>
        <v>38981.5</v>
      </c>
      <c r="E269" s="55">
        <f>E270</f>
        <v>38908.400000000001</v>
      </c>
      <c r="F269" s="55">
        <f t="shared" si="32"/>
        <v>73.099999999998545</v>
      </c>
      <c r="G269" s="55">
        <f t="shared" si="33"/>
        <v>73.099999999998545</v>
      </c>
      <c r="H269" s="66">
        <f t="shared" si="34"/>
        <v>0.99812475148467872</v>
      </c>
      <c r="I269" s="66">
        <f t="shared" si="27"/>
        <v>0.99812475148467872</v>
      </c>
    </row>
    <row r="270" spans="1:9" s="5" customFormat="1" ht="45" x14ac:dyDescent="0.2">
      <c r="A270" s="24" t="s">
        <v>487</v>
      </c>
      <c r="B270" s="60" t="s">
        <v>486</v>
      </c>
      <c r="C270" s="55">
        <v>38981.5</v>
      </c>
      <c r="D270" s="55">
        <v>38981.5</v>
      </c>
      <c r="E270" s="55">
        <v>38908.400000000001</v>
      </c>
      <c r="F270" s="55">
        <f t="shared" si="32"/>
        <v>73.099999999998545</v>
      </c>
      <c r="G270" s="55">
        <f t="shared" si="33"/>
        <v>73.099999999998545</v>
      </c>
      <c r="H270" s="66">
        <f t="shared" si="34"/>
        <v>0.99812475148467872</v>
      </c>
      <c r="I270" s="66">
        <f t="shared" si="27"/>
        <v>0.99812475148467872</v>
      </c>
    </row>
    <row r="271" spans="1:9" ht="45" x14ac:dyDescent="0.25">
      <c r="A271" s="24" t="s">
        <v>606</v>
      </c>
      <c r="B271" s="60" t="s">
        <v>170</v>
      </c>
      <c r="C271" s="55">
        <f>C272+C283+C285+C287</f>
        <v>179934</v>
      </c>
      <c r="D271" s="55">
        <f>D272+D283+D285+D287</f>
        <v>179824.4</v>
      </c>
      <c r="E271" s="55">
        <f>E272+E283+E285+E287</f>
        <v>178830</v>
      </c>
      <c r="F271" s="55">
        <f t="shared" si="32"/>
        <v>1104</v>
      </c>
      <c r="G271" s="55">
        <f t="shared" si="33"/>
        <v>994.39999999999418</v>
      </c>
      <c r="H271" s="66">
        <f t="shared" si="34"/>
        <v>0.99386441695288275</v>
      </c>
      <c r="I271" s="66">
        <f t="shared" si="27"/>
        <v>0.99447016089029083</v>
      </c>
    </row>
    <row r="272" spans="1:9" ht="30" x14ac:dyDescent="0.25">
      <c r="A272" s="24" t="s">
        <v>607</v>
      </c>
      <c r="B272" s="60" t="s">
        <v>171</v>
      </c>
      <c r="C272" s="55">
        <f>C273+C277+C278+C279+C280+C281+C282</f>
        <v>121971.2</v>
      </c>
      <c r="D272" s="55">
        <f>D274+D275+D276+D277+D278+D279+D280+D281+D282</f>
        <v>121951.09999999999</v>
      </c>
      <c r="E272" s="55">
        <f>E274+E275+E276+E277+E278+E279+E280+E281+E282</f>
        <v>120956.79999999999</v>
      </c>
      <c r="F272" s="55">
        <f t="shared" si="32"/>
        <v>1014.4000000000087</v>
      </c>
      <c r="G272" s="55">
        <f t="shared" si="33"/>
        <v>994.30000000000291</v>
      </c>
      <c r="H272" s="66">
        <f t="shared" si="34"/>
        <v>0.99168328261097693</v>
      </c>
      <c r="I272" s="66">
        <f t="shared" si="27"/>
        <v>0.99184673200979734</v>
      </c>
    </row>
    <row r="273" spans="1:9" s="63" customFormat="1" x14ac:dyDescent="0.25">
      <c r="A273" s="24" t="s">
        <v>554</v>
      </c>
      <c r="B273" s="60" t="s">
        <v>553</v>
      </c>
      <c r="C273" s="55">
        <f>C274+C275+C276</f>
        <v>30565.800000000003</v>
      </c>
      <c r="D273" s="55">
        <v>30565.8</v>
      </c>
      <c r="E273" s="55">
        <v>30246.6</v>
      </c>
      <c r="F273" s="55">
        <f t="shared" si="32"/>
        <v>319.20000000000437</v>
      </c>
      <c r="G273" s="55">
        <f t="shared" si="33"/>
        <v>319.20000000000073</v>
      </c>
      <c r="H273" s="66">
        <f t="shared" si="34"/>
        <v>0.9895569558133599</v>
      </c>
      <c r="I273" s="66">
        <f t="shared" si="27"/>
        <v>0.98955695581336001</v>
      </c>
    </row>
    <row r="274" spans="1:9" s="30" customFormat="1" ht="30" x14ac:dyDescent="0.25">
      <c r="A274" s="24" t="s">
        <v>489</v>
      </c>
      <c r="B274" s="60" t="s">
        <v>488</v>
      </c>
      <c r="C274" s="55">
        <v>824.8</v>
      </c>
      <c r="D274" s="55">
        <v>824.8</v>
      </c>
      <c r="E274" s="55">
        <v>824.8</v>
      </c>
      <c r="F274" s="55">
        <f t="shared" si="32"/>
        <v>0</v>
      </c>
      <c r="G274" s="55">
        <f t="shared" si="33"/>
        <v>0</v>
      </c>
      <c r="H274" s="66">
        <f t="shared" si="34"/>
        <v>1</v>
      </c>
      <c r="I274" s="66">
        <f t="shared" si="27"/>
        <v>1</v>
      </c>
    </row>
    <row r="275" spans="1:9" s="30" customFormat="1" x14ac:dyDescent="0.25">
      <c r="A275" s="24" t="s">
        <v>491</v>
      </c>
      <c r="B275" s="60" t="s">
        <v>490</v>
      </c>
      <c r="C275" s="55">
        <v>9657.6</v>
      </c>
      <c r="D275" s="55">
        <v>9657.6</v>
      </c>
      <c r="E275" s="55">
        <v>9657.6</v>
      </c>
      <c r="F275" s="55">
        <f t="shared" si="32"/>
        <v>0</v>
      </c>
      <c r="G275" s="55">
        <f t="shared" si="33"/>
        <v>0</v>
      </c>
      <c r="H275" s="66">
        <f t="shared" si="34"/>
        <v>1</v>
      </c>
      <c r="I275" s="66">
        <f t="shared" si="27"/>
        <v>1</v>
      </c>
    </row>
    <row r="276" spans="1:9" s="30" customFormat="1" ht="30" x14ac:dyDescent="0.25">
      <c r="A276" s="24" t="s">
        <v>493</v>
      </c>
      <c r="B276" s="60" t="s">
        <v>492</v>
      </c>
      <c r="C276" s="55">
        <v>20083.400000000001</v>
      </c>
      <c r="D276" s="55">
        <v>20083.400000000001</v>
      </c>
      <c r="E276" s="55">
        <v>19764.2</v>
      </c>
      <c r="F276" s="55">
        <f t="shared" si="32"/>
        <v>319.20000000000073</v>
      </c>
      <c r="G276" s="55">
        <f t="shared" si="33"/>
        <v>319.20000000000073</v>
      </c>
      <c r="H276" s="66">
        <f t="shared" si="34"/>
        <v>0.98410627682563701</v>
      </c>
      <c r="I276" s="66">
        <f t="shared" si="27"/>
        <v>0.98410627682563701</v>
      </c>
    </row>
    <row r="277" spans="1:9" s="30" customFormat="1" x14ac:dyDescent="0.25">
      <c r="A277" s="24" t="s">
        <v>495</v>
      </c>
      <c r="B277" s="60" t="s">
        <v>494</v>
      </c>
      <c r="C277" s="55">
        <v>10154.1</v>
      </c>
      <c r="D277" s="55">
        <v>10154.1</v>
      </c>
      <c r="E277" s="55">
        <v>10019</v>
      </c>
      <c r="F277" s="55">
        <f t="shared" si="32"/>
        <v>135.10000000000036</v>
      </c>
      <c r="G277" s="55">
        <f t="shared" si="33"/>
        <v>135.10000000000036</v>
      </c>
      <c r="H277" s="66">
        <f t="shared" si="34"/>
        <v>0.98669502959395705</v>
      </c>
      <c r="I277" s="66">
        <f t="shared" si="27"/>
        <v>0.98669502959395705</v>
      </c>
    </row>
    <row r="278" spans="1:9" s="15" customFormat="1" x14ac:dyDescent="0.25">
      <c r="A278" s="24" t="s">
        <v>216</v>
      </c>
      <c r="B278" s="60" t="s">
        <v>217</v>
      </c>
      <c r="C278" s="55">
        <v>19689.900000000001</v>
      </c>
      <c r="D278" s="55">
        <v>19689.900000000001</v>
      </c>
      <c r="E278" s="55">
        <v>19162.8</v>
      </c>
      <c r="F278" s="55">
        <f t="shared" si="32"/>
        <v>527.10000000000218</v>
      </c>
      <c r="G278" s="55">
        <f t="shared" si="33"/>
        <v>527.10000000000218</v>
      </c>
      <c r="H278" s="66">
        <f t="shared" si="34"/>
        <v>0.97322993006566805</v>
      </c>
      <c r="I278" s="66">
        <f t="shared" ref="I278:I321" si="35">E278/D278</f>
        <v>0.97322993006566805</v>
      </c>
    </row>
    <row r="279" spans="1:9" s="15" customFormat="1" ht="33" customHeight="1" x14ac:dyDescent="0.25">
      <c r="A279" s="24" t="s">
        <v>218</v>
      </c>
      <c r="B279" s="60" t="s">
        <v>219</v>
      </c>
      <c r="C279" s="55">
        <v>48643.1</v>
      </c>
      <c r="D279" s="55">
        <v>48643.1</v>
      </c>
      <c r="E279" s="55">
        <v>48643.1</v>
      </c>
      <c r="F279" s="55">
        <f t="shared" si="32"/>
        <v>0</v>
      </c>
      <c r="G279" s="55">
        <f t="shared" si="33"/>
        <v>0</v>
      </c>
      <c r="H279" s="66">
        <f t="shared" si="34"/>
        <v>1</v>
      </c>
      <c r="I279" s="66">
        <f t="shared" si="35"/>
        <v>1</v>
      </c>
    </row>
    <row r="280" spans="1:9" s="30" customFormat="1" ht="33" customHeight="1" x14ac:dyDescent="0.25">
      <c r="A280" s="24" t="s">
        <v>497</v>
      </c>
      <c r="B280" s="60" t="s">
        <v>496</v>
      </c>
      <c r="C280" s="55">
        <v>1395</v>
      </c>
      <c r="D280" s="55">
        <v>1395</v>
      </c>
      <c r="E280" s="55">
        <v>1386.2</v>
      </c>
      <c r="F280" s="55">
        <f t="shared" si="32"/>
        <v>8.7999999999999545</v>
      </c>
      <c r="G280" s="55">
        <f t="shared" si="33"/>
        <v>8.7999999999999545</v>
      </c>
      <c r="H280" s="66">
        <f t="shared" si="34"/>
        <v>0.99369175627240147</v>
      </c>
      <c r="I280" s="66">
        <f t="shared" si="35"/>
        <v>0.99369175627240147</v>
      </c>
    </row>
    <row r="281" spans="1:9" s="20" customFormat="1" ht="20.25" customHeight="1" x14ac:dyDescent="0.25">
      <c r="A281" s="24" t="s">
        <v>292</v>
      </c>
      <c r="B281" s="60" t="s">
        <v>291</v>
      </c>
      <c r="C281" s="55">
        <v>3945.3</v>
      </c>
      <c r="D281" s="55">
        <v>3925.3</v>
      </c>
      <c r="E281" s="55">
        <v>3921.2</v>
      </c>
      <c r="F281" s="55">
        <f t="shared" si="32"/>
        <v>24.100000000000364</v>
      </c>
      <c r="G281" s="55">
        <f t="shared" si="33"/>
        <v>4.1000000000003638</v>
      </c>
      <c r="H281" s="66">
        <f t="shared" si="34"/>
        <v>0.99389146579474297</v>
      </c>
      <c r="I281" s="66">
        <f t="shared" si="35"/>
        <v>0.99895549384760396</v>
      </c>
    </row>
    <row r="282" spans="1:9" s="30" customFormat="1" ht="20.25" customHeight="1" x14ac:dyDescent="0.25">
      <c r="A282" s="24" t="s">
        <v>499</v>
      </c>
      <c r="B282" s="60" t="s">
        <v>498</v>
      </c>
      <c r="C282" s="55">
        <v>7578</v>
      </c>
      <c r="D282" s="55">
        <v>7577.9</v>
      </c>
      <c r="E282" s="55">
        <v>7577.9</v>
      </c>
      <c r="F282" s="55">
        <f t="shared" si="32"/>
        <v>0.1000000000003638</v>
      </c>
      <c r="G282" s="55">
        <f t="shared" si="33"/>
        <v>0</v>
      </c>
      <c r="H282" s="66">
        <f t="shared" si="34"/>
        <v>0.99998680390604378</v>
      </c>
      <c r="I282" s="66">
        <f t="shared" si="35"/>
        <v>1</v>
      </c>
    </row>
    <row r="283" spans="1:9" s="30" customFormat="1" ht="45" customHeight="1" x14ac:dyDescent="0.25">
      <c r="A283" s="24" t="s">
        <v>173</v>
      </c>
      <c r="B283" s="60" t="s">
        <v>500</v>
      </c>
      <c r="C283" s="55">
        <f>C284</f>
        <v>100</v>
      </c>
      <c r="D283" s="55">
        <f>D284</f>
        <v>100</v>
      </c>
      <c r="E283" s="55">
        <f>E284</f>
        <v>100</v>
      </c>
      <c r="F283" s="55">
        <f t="shared" si="32"/>
        <v>0</v>
      </c>
      <c r="G283" s="55">
        <f t="shared" si="33"/>
        <v>0</v>
      </c>
      <c r="H283" s="66">
        <f t="shared" si="34"/>
        <v>1</v>
      </c>
      <c r="I283" s="66">
        <f t="shared" si="35"/>
        <v>1</v>
      </c>
    </row>
    <row r="284" spans="1:9" s="30" customFormat="1" ht="20.25" customHeight="1" x14ac:dyDescent="0.25">
      <c r="A284" s="24" t="s">
        <v>174</v>
      </c>
      <c r="B284" s="60" t="s">
        <v>501</v>
      </c>
      <c r="C284" s="55">
        <v>100</v>
      </c>
      <c r="D284" s="55">
        <v>100</v>
      </c>
      <c r="E284" s="55">
        <v>100</v>
      </c>
      <c r="F284" s="55">
        <f t="shared" si="32"/>
        <v>0</v>
      </c>
      <c r="G284" s="55">
        <f t="shared" si="33"/>
        <v>0</v>
      </c>
      <c r="H284" s="66">
        <f t="shared" si="34"/>
        <v>1</v>
      </c>
      <c r="I284" s="66">
        <f t="shared" si="35"/>
        <v>1</v>
      </c>
    </row>
    <row r="285" spans="1:9" s="30" customFormat="1" ht="28.5" customHeight="1" x14ac:dyDescent="0.25">
      <c r="A285" s="24" t="s">
        <v>306</v>
      </c>
      <c r="B285" s="60" t="s">
        <v>502</v>
      </c>
      <c r="C285" s="55">
        <f>C286</f>
        <v>996.6</v>
      </c>
      <c r="D285" s="55">
        <f>D286</f>
        <v>996.6</v>
      </c>
      <c r="E285" s="55">
        <f>E286</f>
        <v>996.5</v>
      </c>
      <c r="F285" s="55">
        <f t="shared" si="32"/>
        <v>0.10000000000002274</v>
      </c>
      <c r="G285" s="55">
        <f t="shared" si="33"/>
        <v>0.10000000000002274</v>
      </c>
      <c r="H285" s="66">
        <f t="shared" si="34"/>
        <v>0.99989965884005616</v>
      </c>
      <c r="I285" s="66">
        <f t="shared" si="35"/>
        <v>0.99989965884005616</v>
      </c>
    </row>
    <row r="286" spans="1:9" s="30" customFormat="1" ht="20.25" customHeight="1" x14ac:dyDescent="0.25">
      <c r="A286" s="24" t="s">
        <v>504</v>
      </c>
      <c r="B286" s="60" t="s">
        <v>503</v>
      </c>
      <c r="C286" s="55">
        <v>996.6</v>
      </c>
      <c r="D286" s="55">
        <v>996.6</v>
      </c>
      <c r="E286" s="55">
        <v>996.5</v>
      </c>
      <c r="F286" s="55">
        <f t="shared" si="32"/>
        <v>0.10000000000002274</v>
      </c>
      <c r="G286" s="55">
        <f t="shared" si="33"/>
        <v>0.10000000000002274</v>
      </c>
      <c r="H286" s="66">
        <f t="shared" si="34"/>
        <v>0.99989965884005616</v>
      </c>
      <c r="I286" s="66">
        <f t="shared" si="35"/>
        <v>0.99989965884005616</v>
      </c>
    </row>
    <row r="287" spans="1:9" s="20" customFormat="1" ht="20.25" customHeight="1" x14ac:dyDescent="0.25">
      <c r="A287" s="24" t="s">
        <v>273</v>
      </c>
      <c r="B287" s="60" t="s">
        <v>293</v>
      </c>
      <c r="C287" s="55">
        <f>C288</f>
        <v>56866.2</v>
      </c>
      <c r="D287" s="55">
        <f>D288</f>
        <v>56776.7</v>
      </c>
      <c r="E287" s="55">
        <f>E288</f>
        <v>56776.7</v>
      </c>
      <c r="F287" s="55">
        <f t="shared" si="32"/>
        <v>89.5</v>
      </c>
      <c r="G287" s="55">
        <f t="shared" si="33"/>
        <v>0</v>
      </c>
      <c r="H287" s="66">
        <f t="shared" si="34"/>
        <v>0.99842613010892234</v>
      </c>
      <c r="I287" s="66">
        <f t="shared" si="35"/>
        <v>1</v>
      </c>
    </row>
    <row r="288" spans="1:9" s="20" customFormat="1" ht="17.25" customHeight="1" x14ac:dyDescent="0.25">
      <c r="A288" s="24" t="s">
        <v>295</v>
      </c>
      <c r="B288" s="60" t="s">
        <v>294</v>
      </c>
      <c r="C288" s="55">
        <v>56866.2</v>
      </c>
      <c r="D288" s="55">
        <v>56776.7</v>
      </c>
      <c r="E288" s="55">
        <v>56776.7</v>
      </c>
      <c r="F288" s="55">
        <f t="shared" si="32"/>
        <v>89.5</v>
      </c>
      <c r="G288" s="55">
        <f t="shared" si="33"/>
        <v>0</v>
      </c>
      <c r="H288" s="66">
        <f t="shared" si="34"/>
        <v>0.99842613010892234</v>
      </c>
      <c r="I288" s="66">
        <f t="shared" si="35"/>
        <v>1</v>
      </c>
    </row>
    <row r="289" spans="1:9" x14ac:dyDescent="0.25">
      <c r="A289" s="24" t="s">
        <v>75</v>
      </c>
      <c r="B289" s="60" t="s">
        <v>172</v>
      </c>
      <c r="C289" s="55">
        <f>C290</f>
        <v>20874.5</v>
      </c>
      <c r="D289" s="55">
        <f>D290</f>
        <v>20874.5</v>
      </c>
      <c r="E289" s="55">
        <f>E290</f>
        <v>20692.5</v>
      </c>
      <c r="F289" s="55">
        <f t="shared" si="32"/>
        <v>182</v>
      </c>
      <c r="G289" s="55">
        <f t="shared" si="33"/>
        <v>182</v>
      </c>
      <c r="H289" s="66">
        <f t="shared" si="34"/>
        <v>0.99128122829289322</v>
      </c>
      <c r="I289" s="66">
        <f t="shared" si="35"/>
        <v>0.99128122829289322</v>
      </c>
    </row>
    <row r="290" spans="1:9" s="23" customFormat="1" ht="30" x14ac:dyDescent="0.25">
      <c r="A290" s="24" t="s">
        <v>306</v>
      </c>
      <c r="B290" s="60" t="s">
        <v>305</v>
      </c>
      <c r="C290" s="55">
        <f>C291</f>
        <v>20874.5</v>
      </c>
      <c r="D290" s="55">
        <f>D292+D293+D294</f>
        <v>20874.5</v>
      </c>
      <c r="E290" s="55">
        <f>E292+E293+E294</f>
        <v>20692.5</v>
      </c>
      <c r="F290" s="55">
        <f t="shared" si="32"/>
        <v>182</v>
      </c>
      <c r="G290" s="55">
        <f t="shared" si="33"/>
        <v>182</v>
      </c>
      <c r="H290" s="66">
        <f t="shared" si="34"/>
        <v>0.99128122829289322</v>
      </c>
      <c r="I290" s="66">
        <f t="shared" si="35"/>
        <v>0.99128122829289322</v>
      </c>
    </row>
    <row r="291" spans="1:9" s="64" customFormat="1" x14ac:dyDescent="0.25">
      <c r="A291" s="24" t="s">
        <v>544</v>
      </c>
      <c r="B291" s="60" t="s">
        <v>562</v>
      </c>
      <c r="C291" s="55">
        <f>C292+C293+C294</f>
        <v>20874.5</v>
      </c>
      <c r="D291" s="55">
        <f>D292+D293+D294</f>
        <v>20874.5</v>
      </c>
      <c r="E291" s="55">
        <f>E292+E293+E294</f>
        <v>20692.5</v>
      </c>
      <c r="F291" s="55">
        <f t="shared" si="32"/>
        <v>182</v>
      </c>
      <c r="G291" s="55">
        <f t="shared" si="33"/>
        <v>182</v>
      </c>
      <c r="H291" s="66">
        <f t="shared" si="34"/>
        <v>0.99128122829289322</v>
      </c>
      <c r="I291" s="66">
        <f t="shared" si="35"/>
        <v>0.99128122829289322</v>
      </c>
    </row>
    <row r="292" spans="1:9" s="30" customFormat="1" ht="30" x14ac:dyDescent="0.25">
      <c r="A292" s="24" t="s">
        <v>29</v>
      </c>
      <c r="B292" s="60" t="s">
        <v>505</v>
      </c>
      <c r="C292" s="55">
        <v>2049.5</v>
      </c>
      <c r="D292" s="55">
        <v>2049.5</v>
      </c>
      <c r="E292" s="55">
        <v>1893</v>
      </c>
      <c r="F292" s="55">
        <f t="shared" si="32"/>
        <v>156.5</v>
      </c>
      <c r="G292" s="55">
        <f t="shared" si="33"/>
        <v>156.5</v>
      </c>
      <c r="H292" s="66">
        <f t="shared" si="34"/>
        <v>0.92363991217370089</v>
      </c>
      <c r="I292" s="66">
        <f t="shared" si="35"/>
        <v>0.92363991217370089</v>
      </c>
    </row>
    <row r="293" spans="1:9" s="30" customFormat="1" ht="45" x14ac:dyDescent="0.25">
      <c r="A293" s="24" t="s">
        <v>30</v>
      </c>
      <c r="B293" s="60" t="s">
        <v>506</v>
      </c>
      <c r="C293" s="55">
        <v>11762.5</v>
      </c>
      <c r="D293" s="55">
        <v>11762.5</v>
      </c>
      <c r="E293" s="55">
        <v>11758.6</v>
      </c>
      <c r="F293" s="55">
        <f t="shared" si="32"/>
        <v>3.8999999999996362</v>
      </c>
      <c r="G293" s="55">
        <f t="shared" si="33"/>
        <v>3.8999999999996362</v>
      </c>
      <c r="H293" s="66">
        <f t="shared" si="34"/>
        <v>0.99966843783209358</v>
      </c>
      <c r="I293" s="66">
        <f t="shared" si="35"/>
        <v>0.99966843783209358</v>
      </c>
    </row>
    <row r="294" spans="1:9" s="30" customFormat="1" ht="30.75" thickBot="1" x14ac:dyDescent="0.3">
      <c r="A294" s="40" t="s">
        <v>31</v>
      </c>
      <c r="B294" s="68" t="s">
        <v>507</v>
      </c>
      <c r="C294" s="56">
        <v>7062.5</v>
      </c>
      <c r="D294" s="56">
        <v>7062.5</v>
      </c>
      <c r="E294" s="56">
        <v>7040.9</v>
      </c>
      <c r="F294" s="56">
        <f t="shared" si="32"/>
        <v>21.600000000000364</v>
      </c>
      <c r="G294" s="56">
        <f t="shared" si="33"/>
        <v>21.600000000000364</v>
      </c>
      <c r="H294" s="67">
        <f t="shared" si="34"/>
        <v>0.99694159292035389</v>
      </c>
      <c r="I294" s="67">
        <f t="shared" si="35"/>
        <v>0.99694159292035389</v>
      </c>
    </row>
    <row r="295" spans="1:9" s="8" customFormat="1" ht="32.25" thickBot="1" x14ac:dyDescent="0.25">
      <c r="A295" s="98" t="s">
        <v>201</v>
      </c>
      <c r="B295" s="53"/>
      <c r="C295" s="54">
        <f>C5+C34+C77+C94+C107+C111+C115+C147+C154+C169+C205+C225+C239+C258+C262</f>
        <v>4046053.7</v>
      </c>
      <c r="D295" s="54">
        <f>D5+D34+D77+D94+D107+D111+D115+D147+D154+D169+D205+D225+D239+D258+D262</f>
        <v>4038618.4</v>
      </c>
      <c r="E295" s="54">
        <f>E5+E34+E77+E94+E107+E111+E115+E147+E154+E169+E205+E225+E239+E258+E262</f>
        <v>3969017.6000000006</v>
      </c>
      <c r="F295" s="54">
        <f t="shared" si="32"/>
        <v>77036.099999999627</v>
      </c>
      <c r="G295" s="54">
        <f t="shared" si="33"/>
        <v>69600.799999999348</v>
      </c>
      <c r="H295" s="65">
        <f t="shared" si="34"/>
        <v>0.98096018844238286</v>
      </c>
      <c r="I295" s="65">
        <f t="shared" si="35"/>
        <v>0.98276618558465456</v>
      </c>
    </row>
    <row r="296" spans="1:9" s="8" customFormat="1" ht="29.25" thickBot="1" x14ac:dyDescent="0.25">
      <c r="A296" s="38" t="s">
        <v>175</v>
      </c>
      <c r="B296" s="53" t="s">
        <v>176</v>
      </c>
      <c r="C296" s="54">
        <f>C297+C298+C299+C303</f>
        <v>25797.9</v>
      </c>
      <c r="D296" s="54">
        <f>D297+D298+D300+D301+D302+D304+D305+D306+D307</f>
        <v>25797.899999999998</v>
      </c>
      <c r="E296" s="54">
        <f>E297+E298+E300+E301+E302+E304+E305+E306+E307</f>
        <v>25693.4</v>
      </c>
      <c r="F296" s="54">
        <f t="shared" si="32"/>
        <v>104.5</v>
      </c>
      <c r="G296" s="54">
        <f t="shared" si="33"/>
        <v>104.49999999999636</v>
      </c>
      <c r="H296" s="65">
        <f t="shared" si="34"/>
        <v>0.99594928269355254</v>
      </c>
      <c r="I296" s="65">
        <f t="shared" si="35"/>
        <v>0.99594928269355276</v>
      </c>
    </row>
    <row r="297" spans="1:9" x14ac:dyDescent="0.25">
      <c r="A297" s="76" t="s">
        <v>177</v>
      </c>
      <c r="B297" s="77" t="s">
        <v>178</v>
      </c>
      <c r="C297" s="78">
        <v>2981.8</v>
      </c>
      <c r="D297" s="78">
        <v>2981.8</v>
      </c>
      <c r="E297" s="78">
        <v>2979.4</v>
      </c>
      <c r="F297" s="78">
        <f t="shared" si="32"/>
        <v>2.4000000000000909</v>
      </c>
      <c r="G297" s="78">
        <f t="shared" si="33"/>
        <v>2.4000000000000909</v>
      </c>
      <c r="H297" s="79">
        <f t="shared" si="34"/>
        <v>0.99919511704339659</v>
      </c>
      <c r="I297" s="79">
        <f t="shared" si="35"/>
        <v>0.99919511704339659</v>
      </c>
    </row>
    <row r="298" spans="1:9" ht="30" x14ac:dyDescent="0.25">
      <c r="A298" s="24" t="s">
        <v>179</v>
      </c>
      <c r="B298" s="60" t="s">
        <v>180</v>
      </c>
      <c r="C298" s="55">
        <v>2163.9</v>
      </c>
      <c r="D298" s="55">
        <v>2163.9</v>
      </c>
      <c r="E298" s="55">
        <v>2162.3000000000002</v>
      </c>
      <c r="F298" s="55">
        <f t="shared" si="32"/>
        <v>1.5999999999999091</v>
      </c>
      <c r="G298" s="55">
        <f t="shared" si="33"/>
        <v>1.5999999999999091</v>
      </c>
      <c r="H298" s="66">
        <f t="shared" si="34"/>
        <v>0.9992605942973336</v>
      </c>
      <c r="I298" s="66">
        <f t="shared" si="35"/>
        <v>0.9992605942973336</v>
      </c>
    </row>
    <row r="299" spans="1:9" s="64" customFormat="1" ht="30" x14ac:dyDescent="0.25">
      <c r="A299" s="24" t="s">
        <v>564</v>
      </c>
      <c r="B299" s="60" t="s">
        <v>563</v>
      </c>
      <c r="C299" s="55">
        <f>C300+C301+C302</f>
        <v>10792.3</v>
      </c>
      <c r="D299" s="55">
        <f>D300+D301+D302</f>
        <v>10792.3</v>
      </c>
      <c r="E299" s="55">
        <f>E300+E301+E302</f>
        <v>10707.2</v>
      </c>
      <c r="F299" s="55">
        <f t="shared" si="32"/>
        <v>85.099999999998545</v>
      </c>
      <c r="G299" s="55">
        <f t="shared" si="33"/>
        <v>85.099999999998545</v>
      </c>
      <c r="H299" s="66">
        <f t="shared" si="34"/>
        <v>0.99211474847808168</v>
      </c>
      <c r="I299" s="66">
        <f t="shared" si="35"/>
        <v>0.99211474847808168</v>
      </c>
    </row>
    <row r="300" spans="1:9" ht="30" x14ac:dyDescent="0.25">
      <c r="A300" s="24" t="s">
        <v>181</v>
      </c>
      <c r="B300" s="60" t="s">
        <v>182</v>
      </c>
      <c r="C300" s="55">
        <v>1637.3</v>
      </c>
      <c r="D300" s="55">
        <v>1637.3</v>
      </c>
      <c r="E300" s="55">
        <v>1560.3</v>
      </c>
      <c r="F300" s="55">
        <f t="shared" si="32"/>
        <v>77</v>
      </c>
      <c r="G300" s="55">
        <f t="shared" si="33"/>
        <v>77</v>
      </c>
      <c r="H300" s="66">
        <f t="shared" si="34"/>
        <v>0.95297135528003418</v>
      </c>
      <c r="I300" s="66">
        <f t="shared" si="35"/>
        <v>0.95297135528003418</v>
      </c>
    </row>
    <row r="301" spans="1:9" ht="45" x14ac:dyDescent="0.25">
      <c r="A301" s="24" t="s">
        <v>183</v>
      </c>
      <c r="B301" s="60" t="s">
        <v>184</v>
      </c>
      <c r="C301" s="55">
        <v>4412.3999999999996</v>
      </c>
      <c r="D301" s="55">
        <v>4412.3999999999996</v>
      </c>
      <c r="E301" s="55">
        <v>4407.8999999999996</v>
      </c>
      <c r="F301" s="55">
        <f t="shared" si="32"/>
        <v>4.5</v>
      </c>
      <c r="G301" s="55">
        <f t="shared" si="33"/>
        <v>4.5</v>
      </c>
      <c r="H301" s="66">
        <f t="shared" si="34"/>
        <v>0.99898014685885228</v>
      </c>
      <c r="I301" s="66">
        <f t="shared" si="35"/>
        <v>0.99898014685885228</v>
      </c>
    </row>
    <row r="302" spans="1:9" ht="45" x14ac:dyDescent="0.25">
      <c r="A302" s="24" t="s">
        <v>185</v>
      </c>
      <c r="B302" s="60" t="s">
        <v>186</v>
      </c>
      <c r="C302" s="55">
        <v>4742.6000000000004</v>
      </c>
      <c r="D302" s="55">
        <v>4742.6000000000004</v>
      </c>
      <c r="E302" s="55">
        <v>4739</v>
      </c>
      <c r="F302" s="55">
        <f t="shared" si="32"/>
        <v>3.6000000000003638</v>
      </c>
      <c r="G302" s="55">
        <f t="shared" si="33"/>
        <v>3.6000000000003638</v>
      </c>
      <c r="H302" s="66">
        <f t="shared" si="34"/>
        <v>0.99924092270062825</v>
      </c>
      <c r="I302" s="66">
        <f t="shared" si="35"/>
        <v>0.99924092270062825</v>
      </c>
    </row>
    <row r="303" spans="1:9" s="64" customFormat="1" x14ac:dyDescent="0.25">
      <c r="A303" s="24" t="s">
        <v>566</v>
      </c>
      <c r="B303" s="60" t="s">
        <v>565</v>
      </c>
      <c r="C303" s="55">
        <f>C304+C305+C306+C307</f>
        <v>9859.9</v>
      </c>
      <c r="D303" s="55">
        <f>D304+D305+D306+D307</f>
        <v>9859.9</v>
      </c>
      <c r="E303" s="55">
        <f>E304+E305+E306+E307</f>
        <v>9844.5</v>
      </c>
      <c r="F303" s="55">
        <f t="shared" si="32"/>
        <v>15.399999999999636</v>
      </c>
      <c r="G303" s="55">
        <f t="shared" si="33"/>
        <v>15.399999999999636</v>
      </c>
      <c r="H303" s="66">
        <f t="shared" si="34"/>
        <v>0.99843811803365146</v>
      </c>
      <c r="I303" s="66">
        <f t="shared" si="35"/>
        <v>0.99843811803365146</v>
      </c>
    </row>
    <row r="304" spans="1:9" ht="30" x14ac:dyDescent="0.25">
      <c r="A304" s="24" t="s">
        <v>187</v>
      </c>
      <c r="B304" s="60" t="s">
        <v>188</v>
      </c>
      <c r="C304" s="55">
        <v>1002.5</v>
      </c>
      <c r="D304" s="55">
        <v>1002.5</v>
      </c>
      <c r="E304" s="55">
        <v>996</v>
      </c>
      <c r="F304" s="55">
        <f t="shared" si="32"/>
        <v>6.5</v>
      </c>
      <c r="G304" s="55">
        <f t="shared" si="33"/>
        <v>6.5</v>
      </c>
      <c r="H304" s="66">
        <f t="shared" si="34"/>
        <v>0.99351620947630925</v>
      </c>
      <c r="I304" s="66">
        <f t="shared" si="35"/>
        <v>0.99351620947630925</v>
      </c>
    </row>
    <row r="305" spans="1:9" ht="45" x14ac:dyDescent="0.25">
      <c r="A305" s="24" t="s">
        <v>189</v>
      </c>
      <c r="B305" s="60" t="s">
        <v>190</v>
      </c>
      <c r="C305" s="55">
        <v>2237.8000000000002</v>
      </c>
      <c r="D305" s="55">
        <v>2237.8000000000002</v>
      </c>
      <c r="E305" s="55">
        <v>2237.6999999999998</v>
      </c>
      <c r="F305" s="55">
        <f t="shared" si="32"/>
        <v>0.1000000000003638</v>
      </c>
      <c r="G305" s="55">
        <f t="shared" si="33"/>
        <v>0.1000000000003638</v>
      </c>
      <c r="H305" s="66">
        <f t="shared" si="34"/>
        <v>0.99995531325408871</v>
      </c>
      <c r="I305" s="66">
        <f t="shared" si="35"/>
        <v>0.99995531325408871</v>
      </c>
    </row>
    <row r="306" spans="1:9" ht="30" x14ac:dyDescent="0.25">
      <c r="A306" s="24" t="s">
        <v>191</v>
      </c>
      <c r="B306" s="60" t="s">
        <v>192</v>
      </c>
      <c r="C306" s="55">
        <v>3668.1</v>
      </c>
      <c r="D306" s="55">
        <v>3668.1</v>
      </c>
      <c r="E306" s="55">
        <v>3663.5</v>
      </c>
      <c r="F306" s="55">
        <f t="shared" si="32"/>
        <v>4.5999999999999091</v>
      </c>
      <c r="G306" s="55">
        <f t="shared" si="33"/>
        <v>4.5999999999999091</v>
      </c>
      <c r="H306" s="66">
        <f t="shared" si="34"/>
        <v>0.99874594476704559</v>
      </c>
      <c r="I306" s="66">
        <f t="shared" si="35"/>
        <v>0.99874594476704559</v>
      </c>
    </row>
    <row r="307" spans="1:9" s="15" customFormat="1" ht="30.75" thickBot="1" x14ac:dyDescent="0.3">
      <c r="A307" s="87" t="s">
        <v>220</v>
      </c>
      <c r="B307" s="86" t="s">
        <v>221</v>
      </c>
      <c r="C307" s="83">
        <v>2951.5</v>
      </c>
      <c r="D307" s="83">
        <v>2951.5</v>
      </c>
      <c r="E307" s="83">
        <v>2947.3</v>
      </c>
      <c r="F307" s="83">
        <f t="shared" si="32"/>
        <v>4.1999999999998181</v>
      </c>
      <c r="G307" s="83">
        <f t="shared" si="33"/>
        <v>4.1999999999998181</v>
      </c>
      <c r="H307" s="84">
        <f t="shared" si="34"/>
        <v>0.99857699474843309</v>
      </c>
      <c r="I307" s="84">
        <f t="shared" si="35"/>
        <v>0.99857699474843309</v>
      </c>
    </row>
    <row r="308" spans="1:9" s="8" customFormat="1" thickBot="1" x14ac:dyDescent="0.25">
      <c r="A308" s="38" t="s">
        <v>193</v>
      </c>
      <c r="B308" s="53" t="s">
        <v>194</v>
      </c>
      <c r="C308" s="54">
        <f>C309+C310+C311+C312+C319</f>
        <v>23037.599999999999</v>
      </c>
      <c r="D308" s="54">
        <f>D309+D310+D311+D313+D314+D315+D316+D317+D318+D319</f>
        <v>176538.1</v>
      </c>
      <c r="E308" s="54">
        <f>E311+E313+E314+E315+E316+E318+E319</f>
        <v>21264</v>
      </c>
      <c r="F308" s="54">
        <f t="shared" si="32"/>
        <v>1773.5999999999985</v>
      </c>
      <c r="G308" s="54">
        <f t="shared" si="33"/>
        <v>155274.1</v>
      </c>
      <c r="H308" s="65">
        <f t="shared" si="34"/>
        <v>0.92301281383477451</v>
      </c>
      <c r="I308" s="65">
        <f t="shared" si="35"/>
        <v>0.1204499198756529</v>
      </c>
    </row>
    <row r="309" spans="1:9" s="8" customFormat="1" x14ac:dyDescent="0.2">
      <c r="A309" s="76" t="s">
        <v>527</v>
      </c>
      <c r="B309" s="77" t="s">
        <v>525</v>
      </c>
      <c r="C309" s="78">
        <v>2451.1</v>
      </c>
      <c r="D309" s="78">
        <v>2451.1</v>
      </c>
      <c r="E309" s="78">
        <v>0</v>
      </c>
      <c r="F309" s="78">
        <f t="shared" si="32"/>
        <v>2451.1</v>
      </c>
      <c r="G309" s="78">
        <f t="shared" si="33"/>
        <v>2451.1</v>
      </c>
      <c r="H309" s="79">
        <f t="shared" si="34"/>
        <v>0</v>
      </c>
      <c r="I309" s="79">
        <f t="shared" si="35"/>
        <v>0</v>
      </c>
    </row>
    <row r="310" spans="1:9" s="8" customFormat="1" ht="30" x14ac:dyDescent="0.2">
      <c r="A310" s="24" t="s">
        <v>528</v>
      </c>
      <c r="B310" s="60" t="s">
        <v>526</v>
      </c>
      <c r="C310" s="55">
        <v>1000</v>
      </c>
      <c r="D310" s="55">
        <v>1000</v>
      </c>
      <c r="E310" s="55">
        <v>0</v>
      </c>
      <c r="F310" s="55">
        <f t="shared" si="32"/>
        <v>1000</v>
      </c>
      <c r="G310" s="55">
        <f t="shared" si="33"/>
        <v>1000</v>
      </c>
      <c r="H310" s="66">
        <f t="shared" si="34"/>
        <v>0</v>
      </c>
      <c r="I310" s="66">
        <f t="shared" si="35"/>
        <v>0</v>
      </c>
    </row>
    <row r="311" spans="1:9" x14ac:dyDescent="0.25">
      <c r="A311" s="24" t="s">
        <v>195</v>
      </c>
      <c r="B311" s="60" t="s">
        <v>196</v>
      </c>
      <c r="C311" s="55">
        <v>5241.7</v>
      </c>
      <c r="D311" s="55">
        <v>5241.7</v>
      </c>
      <c r="E311" s="55">
        <v>5199</v>
      </c>
      <c r="F311" s="55">
        <f t="shared" si="32"/>
        <v>42.699999999999818</v>
      </c>
      <c r="G311" s="55">
        <f t="shared" si="33"/>
        <v>42.699999999999818</v>
      </c>
      <c r="H311" s="66">
        <f t="shared" si="34"/>
        <v>0.99185378789324075</v>
      </c>
      <c r="I311" s="66">
        <f t="shared" si="35"/>
        <v>0.99185378789324075</v>
      </c>
    </row>
    <row r="312" spans="1:9" s="64" customFormat="1" x14ac:dyDescent="0.25">
      <c r="A312" s="24" t="s">
        <v>568</v>
      </c>
      <c r="B312" s="60" t="s">
        <v>567</v>
      </c>
      <c r="C312" s="55">
        <f>C313+C314+C315+C316+C317+C318</f>
        <v>14344.800000000001</v>
      </c>
      <c r="D312" s="55">
        <f>D313+D314+D315+D316+D317+D318</f>
        <v>164344.9</v>
      </c>
      <c r="E312" s="55">
        <f>E313+E314+E315+E316+E317+E318</f>
        <v>12564.6</v>
      </c>
      <c r="F312" s="55">
        <f t="shared" si="32"/>
        <v>1780.2000000000007</v>
      </c>
      <c r="G312" s="55">
        <f t="shared" si="33"/>
        <v>151780.29999999999</v>
      </c>
      <c r="H312" s="66">
        <f t="shared" si="34"/>
        <v>0.87589928057553956</v>
      </c>
      <c r="I312" s="66">
        <f t="shared" si="35"/>
        <v>7.6452631021711057E-2</v>
      </c>
    </row>
    <row r="313" spans="1:9" s="30" customFormat="1" ht="52.5" customHeight="1" x14ac:dyDescent="0.25">
      <c r="A313" s="24" t="s">
        <v>509</v>
      </c>
      <c r="B313" s="60" t="s">
        <v>508</v>
      </c>
      <c r="C313" s="55">
        <v>387.6</v>
      </c>
      <c r="D313" s="55">
        <v>387.6</v>
      </c>
      <c r="E313" s="55">
        <v>387.6</v>
      </c>
      <c r="F313" s="55">
        <f t="shared" si="32"/>
        <v>0</v>
      </c>
      <c r="G313" s="55">
        <f t="shared" si="33"/>
        <v>0</v>
      </c>
      <c r="H313" s="66">
        <f t="shared" si="34"/>
        <v>1</v>
      </c>
      <c r="I313" s="66">
        <f t="shared" si="35"/>
        <v>1</v>
      </c>
    </row>
    <row r="314" spans="1:9" s="33" customFormat="1" ht="20.25" customHeight="1" x14ac:dyDescent="0.25">
      <c r="A314" s="32" t="s">
        <v>197</v>
      </c>
      <c r="B314" s="60" t="s">
        <v>198</v>
      </c>
      <c r="C314" s="55">
        <v>105</v>
      </c>
      <c r="D314" s="55">
        <v>105</v>
      </c>
      <c r="E314" s="55">
        <v>95</v>
      </c>
      <c r="F314" s="55">
        <f t="shared" si="32"/>
        <v>10</v>
      </c>
      <c r="G314" s="55">
        <f t="shared" si="33"/>
        <v>10</v>
      </c>
      <c r="H314" s="66">
        <f t="shared" si="34"/>
        <v>0.90476190476190477</v>
      </c>
      <c r="I314" s="66">
        <f t="shared" si="35"/>
        <v>0.90476190476190477</v>
      </c>
    </row>
    <row r="315" spans="1:9" s="31" customFormat="1" ht="150.75" customHeight="1" x14ac:dyDescent="0.25">
      <c r="A315" s="24" t="s">
        <v>511</v>
      </c>
      <c r="B315" s="60" t="s">
        <v>510</v>
      </c>
      <c r="C315" s="55">
        <v>2082</v>
      </c>
      <c r="D315" s="55">
        <v>2082</v>
      </c>
      <c r="E315" s="55">
        <v>2082</v>
      </c>
      <c r="F315" s="55">
        <f t="shared" si="32"/>
        <v>0</v>
      </c>
      <c r="G315" s="55">
        <f t="shared" si="33"/>
        <v>0</v>
      </c>
      <c r="H315" s="66">
        <f t="shared" si="34"/>
        <v>1</v>
      </c>
      <c r="I315" s="66">
        <f t="shared" si="35"/>
        <v>1</v>
      </c>
    </row>
    <row r="316" spans="1:9" s="31" customFormat="1" ht="57" customHeight="1" x14ac:dyDescent="0.25">
      <c r="A316" s="24" t="s">
        <v>513</v>
      </c>
      <c r="B316" s="60" t="s">
        <v>512</v>
      </c>
      <c r="C316" s="55">
        <v>10000</v>
      </c>
      <c r="D316" s="55">
        <v>10000</v>
      </c>
      <c r="E316" s="55">
        <v>10000</v>
      </c>
      <c r="F316" s="55">
        <f t="shared" si="32"/>
        <v>0</v>
      </c>
      <c r="G316" s="55">
        <f t="shared" si="33"/>
        <v>0</v>
      </c>
      <c r="H316" s="66">
        <f t="shared" si="34"/>
        <v>1</v>
      </c>
      <c r="I316" s="66">
        <f t="shared" si="35"/>
        <v>1</v>
      </c>
    </row>
    <row r="317" spans="1:9" s="31" customFormat="1" ht="38.25" customHeight="1" x14ac:dyDescent="0.25">
      <c r="A317" s="24" t="s">
        <v>532</v>
      </c>
      <c r="B317" s="60" t="s">
        <v>529</v>
      </c>
      <c r="C317" s="55">
        <v>1770.2</v>
      </c>
      <c r="D317" s="55">
        <v>1770.3</v>
      </c>
      <c r="E317" s="55">
        <v>0</v>
      </c>
      <c r="F317" s="55">
        <f t="shared" si="32"/>
        <v>1770.2</v>
      </c>
      <c r="G317" s="55">
        <f t="shared" si="33"/>
        <v>1770.3</v>
      </c>
      <c r="H317" s="66">
        <f t="shared" si="34"/>
        <v>0</v>
      </c>
      <c r="I317" s="66">
        <f t="shared" si="35"/>
        <v>0</v>
      </c>
    </row>
    <row r="318" spans="1:9" s="16" customFormat="1" ht="26.25" customHeight="1" x14ac:dyDescent="0.25">
      <c r="A318" s="24" t="s">
        <v>530</v>
      </c>
      <c r="B318" s="60" t="s">
        <v>531</v>
      </c>
      <c r="C318" s="55">
        <v>0</v>
      </c>
      <c r="D318" s="55">
        <v>150000</v>
      </c>
      <c r="E318" s="55">
        <v>0</v>
      </c>
      <c r="F318" s="55">
        <f t="shared" si="32"/>
        <v>0</v>
      </c>
      <c r="G318" s="55">
        <f t="shared" si="33"/>
        <v>150000</v>
      </c>
      <c r="H318" s="96" t="s">
        <v>618</v>
      </c>
      <c r="I318" s="66">
        <f t="shared" si="35"/>
        <v>0</v>
      </c>
    </row>
    <row r="319" spans="1:9" s="23" customFormat="1" ht="45.75" thickBot="1" x14ac:dyDescent="0.3">
      <c r="A319" s="40" t="s">
        <v>308</v>
      </c>
      <c r="B319" s="68" t="s">
        <v>307</v>
      </c>
      <c r="C319" s="56">
        <v>0</v>
      </c>
      <c r="D319" s="56">
        <v>3500.4</v>
      </c>
      <c r="E319" s="56">
        <v>3500.4</v>
      </c>
      <c r="F319" s="56">
        <f t="shared" si="32"/>
        <v>-3500.4</v>
      </c>
      <c r="G319" s="56">
        <f t="shared" si="33"/>
        <v>0</v>
      </c>
      <c r="H319" s="99" t="s">
        <v>618</v>
      </c>
      <c r="I319" s="67">
        <f t="shared" si="35"/>
        <v>1</v>
      </c>
    </row>
    <row r="320" spans="1:9" s="5" customFormat="1" ht="33.75" thickBot="1" x14ac:dyDescent="0.25">
      <c r="A320" s="100" t="s">
        <v>202</v>
      </c>
      <c r="B320" s="12"/>
      <c r="C320" s="72">
        <f>C296+C308</f>
        <v>48835.5</v>
      </c>
      <c r="D320" s="54">
        <f>D296+D308</f>
        <v>202336</v>
      </c>
      <c r="E320" s="54">
        <f>E296+E308</f>
        <v>46957.4</v>
      </c>
      <c r="F320" s="54">
        <f t="shared" si="32"/>
        <v>1878.0999999999985</v>
      </c>
      <c r="G320" s="54">
        <f t="shared" si="33"/>
        <v>155378.6</v>
      </c>
      <c r="H320" s="65">
        <f t="shared" si="34"/>
        <v>0.96154232064788936</v>
      </c>
      <c r="I320" s="39">
        <f t="shared" si="35"/>
        <v>0.23207634825241183</v>
      </c>
    </row>
    <row r="321" spans="1:9" s="5" customFormat="1" ht="16.5" thickBot="1" x14ac:dyDescent="0.25">
      <c r="A321" s="13" t="s">
        <v>199</v>
      </c>
      <c r="B321" s="12"/>
      <c r="C321" s="72">
        <f>C295+C320</f>
        <v>4094889.2</v>
      </c>
      <c r="D321" s="54">
        <f>D295+D320</f>
        <v>4240954.4000000004</v>
      </c>
      <c r="E321" s="54">
        <f>E295+E320</f>
        <v>4015975.0000000005</v>
      </c>
      <c r="F321" s="54">
        <f t="shared" si="32"/>
        <v>78914.199999999721</v>
      </c>
      <c r="G321" s="54">
        <f t="shared" si="33"/>
        <v>224979.39999999991</v>
      </c>
      <c r="H321" s="65">
        <f t="shared" si="34"/>
        <v>0.98072861165571956</v>
      </c>
      <c r="I321" s="39">
        <f t="shared" si="35"/>
        <v>0.94695076183794857</v>
      </c>
    </row>
    <row r="322" spans="1:9" x14ac:dyDescent="0.25">
      <c r="A322" s="2"/>
    </row>
    <row r="323" spans="1:9" ht="15.75" x14ac:dyDescent="0.25">
      <c r="A323" s="3"/>
      <c r="B323" s="10"/>
      <c r="C323" s="10"/>
      <c r="D323" s="10"/>
      <c r="E323" s="25"/>
      <c r="F323" s="94"/>
      <c r="G323" s="25"/>
      <c r="H323" s="25"/>
      <c r="I323" s="4"/>
    </row>
  </sheetData>
  <mergeCells count="2">
    <mergeCell ref="A2:B2"/>
    <mergeCell ref="A1:I1"/>
  </mergeCells>
  <pageMargins left="0.25" right="0.25" top="0.75" bottom="0.75" header="0.3" footer="0.3"/>
  <pageSetup paperSize="9" scale="50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Филатова</cp:lastModifiedBy>
  <cp:lastPrinted>2024-03-27T15:06:58Z</cp:lastPrinted>
  <dcterms:created xsi:type="dcterms:W3CDTF">2020-10-05T14:14:45Z</dcterms:created>
  <dcterms:modified xsi:type="dcterms:W3CDTF">2024-03-28T10:07:07Z</dcterms:modified>
</cp:coreProperties>
</file>