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355"/>
  </bookViews>
  <sheets>
    <sheet name="Расходы" sheetId="2" r:id="rId1"/>
  </sheets>
  <definedNames>
    <definedName name="_xlnm.Print_Titles" localSheetId="0">Расходы!$6:$7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8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9" i="2"/>
  <c r="I9" i="2"/>
  <c r="I10" i="2"/>
  <c r="I11" i="2"/>
  <c r="I12" i="2"/>
  <c r="I13" i="2"/>
  <c r="I14" i="2"/>
  <c r="I15" i="2"/>
  <c r="I17" i="2"/>
  <c r="I18" i="2"/>
  <c r="I20" i="2"/>
  <c r="I21" i="2"/>
  <c r="I22" i="2"/>
  <c r="I24" i="2"/>
  <c r="I25" i="2"/>
  <c r="I26" i="2"/>
  <c r="I27" i="2"/>
  <c r="I28" i="2"/>
  <c r="I30" i="2"/>
  <c r="I31" i="2"/>
  <c r="I32" i="2"/>
  <c r="I33" i="2"/>
  <c r="I35" i="2"/>
  <c r="I36" i="2"/>
  <c r="I38" i="2"/>
  <c r="I39" i="2"/>
  <c r="I40" i="2"/>
  <c r="I41" i="2"/>
  <c r="I42" i="2"/>
  <c r="I44" i="2"/>
  <c r="I46" i="2"/>
  <c r="I47" i="2"/>
  <c r="I48" i="2"/>
  <c r="I50" i="2"/>
  <c r="I51" i="2"/>
  <c r="I52" i="2"/>
  <c r="I54" i="2"/>
  <c r="D53" i="2"/>
  <c r="D49" i="2"/>
  <c r="D45" i="2"/>
  <c r="D43" i="2"/>
  <c r="D37" i="2"/>
  <c r="D34" i="2"/>
  <c r="D29" i="2"/>
  <c r="D23" i="2"/>
  <c r="D19" i="2"/>
  <c r="D16" i="2"/>
  <c r="D8" i="2"/>
  <c r="D55" i="2" s="1"/>
  <c r="E49" i="2" l="1"/>
  <c r="F45" i="2"/>
  <c r="I45" i="2" s="1"/>
  <c r="E45" i="2"/>
  <c r="E34" i="2"/>
  <c r="E8" i="2"/>
  <c r="F49" i="2" l="1"/>
  <c r="I49" i="2" s="1"/>
  <c r="F34" i="2"/>
  <c r="I34" i="2" s="1"/>
  <c r="F43" i="2" l="1"/>
  <c r="I43" i="2" s="1"/>
  <c r="F37" i="2"/>
  <c r="I37" i="2" s="1"/>
  <c r="F29" i="2"/>
  <c r="I29" i="2" s="1"/>
  <c r="F23" i="2"/>
  <c r="I23" i="2" s="1"/>
  <c r="F19" i="2"/>
  <c r="I19" i="2" s="1"/>
  <c r="F16" i="2"/>
  <c r="I16" i="2" s="1"/>
  <c r="F8" i="2"/>
  <c r="I8" i="2" s="1"/>
  <c r="F53" i="2" l="1"/>
  <c r="F55" i="2" l="1"/>
  <c r="I55" i="2" s="1"/>
  <c r="I53" i="2"/>
  <c r="E37" i="2"/>
  <c r="E53" i="2"/>
  <c r="E29" i="2"/>
  <c r="E23" i="2"/>
  <c r="E19" i="2"/>
  <c r="E16" i="2"/>
  <c r="E43" i="2" l="1"/>
  <c r="E55" i="2" l="1"/>
</calcChain>
</file>

<file path=xl/sharedStrings.xml><?xml version="1.0" encoding="utf-8"?>
<sst xmlns="http://schemas.openxmlformats.org/spreadsheetml/2006/main" count="140" uniqueCount="80">
  <si>
    <t xml:space="preserve"> Наименование показателя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</si>
  <si>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</si>
  <si>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</si>
  <si>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</si>
  <si>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</si>
  <si>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</si>
  <si>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</si>
  <si>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</si>
  <si>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</si>
  <si>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</si>
  <si>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</si>
  <si>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</si>
  <si>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</si>
  <si>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</si>
  <si>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</si>
  <si>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</si>
  <si>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</si>
  <si>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</si>
  <si>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</si>
  <si>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</si>
  <si>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</si>
  <si>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</si>
  <si>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</si>
  <si>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</si>
  <si>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</si>
  <si>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</si>
  <si>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</si>
  <si>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</si>
  <si>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</si>
  <si>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</si>
  <si>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</si>
  <si>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</si>
  <si>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Социальная политика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</si>
  <si>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</si>
  <si>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</si>
  <si>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</si>
  <si>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</si>
  <si>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</si>
  <si>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</si>
  <si>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Обслуживание  государственного  и  муниципального  долга</t>
  </si>
  <si>
    <t xml:space="preserve">  Обслуживание    государственного  внутреннего  и  муниципального  долга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</si>
  <si>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</si>
  <si>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</si>
  <si>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</si>
  <si>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</si>
  <si>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</si>
  <si>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</si>
  <si>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</si>
  <si>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</si>
  <si>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</si>
  <si>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</si>
  <si>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</si>
  <si>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</si>
  <si>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</si>
  <si>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1</t>
  </si>
  <si>
    <t>2</t>
  </si>
  <si>
    <t>3</t>
  </si>
  <si>
    <t>4</t>
  </si>
  <si>
    <t>5</t>
  </si>
  <si>
    <t>6</t>
  </si>
  <si>
    <t xml:space="preserve">  Коммунальное хозяйство</t>
  </si>
  <si>
    <t xml:space="preserve">  Мобилизационная подготовка экономики</t>
  </si>
  <si>
    <t xml:space="preserve">  Сельское хозяйство и рыболовство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</si>
  <si>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</si>
  <si>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</si>
  <si>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 xml:space="preserve">  Спорт высших достижений</t>
  </si>
  <si>
    <t>Исполнено за 2023 год</t>
  </si>
  <si>
    <t>11</t>
  </si>
  <si>
    <t xml:space="preserve">  Резервные фонды</t>
  </si>
  <si>
    <t>7</t>
  </si>
  <si>
    <t>8</t>
  </si>
  <si>
    <t>9</t>
  </si>
  <si>
    <t>(тыс. рублей)</t>
  </si>
  <si>
    <t>Отклонение от утверждённого плана (гр. 4 - гр. 6)</t>
  </si>
  <si>
    <t>Отклонение от уточнённого плана (гр. 5 - гр. 6)</t>
  </si>
  <si>
    <t>% исполнения утверждённого плана (гр. 6/гр. 4)</t>
  </si>
  <si>
    <t>% исполнения уточнённого плана (гр. 6/гр. 5)</t>
  </si>
  <si>
    <t>Утверждённый план на 2023 год</t>
  </si>
  <si>
    <t>Уточнённый план на 2023 год</t>
  </si>
  <si>
    <t>Сведения об исполнении бюджета городского округа Лыткарино в части распределения ассигнований по разделам и подразделам классификации расходов за 2023 год в сравнении с запланированными значениями, утверждёнными решением о бюджете, и в сравнении с плановыми значениями согласно отчёта об исполнении бюджета городского округа Лыткарино, и отклонение от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</si>
</sst>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0.0%"/>
    <numFmt numFmtId="168" formatCode="#,##0.0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3" applyNumberFormat="0" applyAlignment="0" applyProtection="0"/>
    <xf numFmtId="0" fontId="9" fillId="17" borderId="4" applyNumberFormat="0" applyAlignment="0" applyProtection="0"/>
    <xf numFmtId="0" fontId="10" fillId="17" borderId="3" applyNumberFormat="0" applyAlignment="0" applyProtection="0"/>
    <xf numFmtId="0" fontId="11" fillId="2" borderId="5" applyNumberFormat="0" applyFill="0" applyAlignment="0" applyProtection="0"/>
    <xf numFmtId="0" fontId="12" fillId="2" borderId="6" applyNumberFormat="0" applyFill="0" applyAlignment="0" applyProtection="0"/>
    <xf numFmtId="0" fontId="13" fillId="2" borderId="7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8" applyNumberFormat="0" applyFill="0" applyAlignment="0" applyProtection="0"/>
    <xf numFmtId="0" fontId="15" fillId="18" borderId="9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0" applyNumberFormat="0" applyFont="0" applyAlignment="0" applyProtection="0"/>
    <xf numFmtId="0" fontId="20" fillId="2" borderId="11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6" fillId="2" borderId="2"/>
  </cellStyleXfs>
  <cellXfs count="115">
    <xf numFmtId="0" fontId="0" fillId="2" borderId="1" xfId="0"/>
    <xf numFmtId="0" fontId="2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0" fillId="2" borderId="2" xfId="0" applyBorder="1" applyAlignment="1">
      <alignment horizontal="left" vertical="center"/>
    </xf>
    <xf numFmtId="164" fontId="2" fillId="2" borderId="2" xfId="0" applyNumberFormat="1" applyFon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0" fontId="24" fillId="20" borderId="12" xfId="0" applyFont="1" applyFill="1" applyBorder="1" applyAlignment="1">
      <alignment horizontal="left" vertical="center" wrapText="1"/>
    </xf>
    <xf numFmtId="0" fontId="2" fillId="2" borderId="2" xfId="0" applyFont="1" applyBorder="1" applyAlignment="1">
      <alignment horizontal="left" vertical="center"/>
    </xf>
    <xf numFmtId="49" fontId="2" fillId="2" borderId="2" xfId="0" applyNumberFormat="1" applyFont="1" applyBorder="1" applyAlignment="1">
      <alignment horizontal="left" vertical="center"/>
    </xf>
    <xf numFmtId="49" fontId="24" fillId="2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Alignment="1">
      <alignment horizontal="center" vertical="center"/>
    </xf>
    <xf numFmtId="0" fontId="1" fillId="2" borderId="13" xfId="0" applyFont="1" applyBorder="1" applyAlignment="1">
      <alignment horizontal="left" vertical="center"/>
    </xf>
    <xf numFmtId="0" fontId="24" fillId="20" borderId="12" xfId="0" applyFont="1" applyFill="1" applyBorder="1" applyAlignment="1">
      <alignment horizontal="center" wrapText="1"/>
    </xf>
    <xf numFmtId="0" fontId="24" fillId="20" borderId="12" xfId="0" quotePrefix="1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left" vertical="center" wrapText="1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left" vertical="center" wrapText="1"/>
    </xf>
    <xf numFmtId="0" fontId="4" fillId="20" borderId="15" xfId="0" quotePrefix="1" applyFont="1" applyFill="1" applyBorder="1" applyAlignment="1">
      <alignment horizontal="center"/>
    </xf>
    <xf numFmtId="0" fontId="4" fillId="20" borderId="16" xfId="0" applyFont="1" applyFill="1" applyBorder="1" applyAlignment="1">
      <alignment horizontal="left" vertical="center" wrapText="1"/>
    </xf>
    <xf numFmtId="0" fontId="4" fillId="20" borderId="16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left" vertical="center" wrapText="1"/>
    </xf>
    <xf numFmtId="167" fontId="24" fillId="2" borderId="12" xfId="0" applyNumberFormat="1" applyFont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167" fontId="4" fillId="2" borderId="15" xfId="0" applyNumberFormat="1" applyFont="1" applyBorder="1" applyAlignment="1">
      <alignment horizontal="center"/>
    </xf>
    <xf numFmtId="167" fontId="4" fillId="2" borderId="16" xfId="0" applyNumberFormat="1" applyFont="1" applyBorder="1" applyAlignment="1">
      <alignment horizontal="center"/>
    </xf>
    <xf numFmtId="167" fontId="24" fillId="2" borderId="14" xfId="0" applyNumberFormat="1" applyFont="1" applyBorder="1" applyAlignment="1">
      <alignment horizontal="center"/>
    </xf>
    <xf numFmtId="168" fontId="24" fillId="3" borderId="12" xfId="0" applyNumberFormat="1" applyFont="1" applyFill="1" applyBorder="1" applyAlignment="1">
      <alignment horizontal="center"/>
    </xf>
    <xf numFmtId="168" fontId="4" fillId="3" borderId="15" xfId="0" applyNumberFormat="1" applyFont="1" applyFill="1" applyBorder="1" applyAlignment="1">
      <alignment horizontal="center"/>
    </xf>
    <xf numFmtId="168" fontId="3" fillId="3" borderId="15" xfId="45" applyNumberFormat="1" applyFont="1" applyFill="1" applyBorder="1" applyAlignment="1">
      <alignment horizontal="center" wrapText="1"/>
    </xf>
    <xf numFmtId="168" fontId="4" fillId="3" borderId="16" xfId="0" applyNumberFormat="1" applyFont="1" applyFill="1" applyBorder="1" applyAlignment="1">
      <alignment horizontal="center"/>
    </xf>
    <xf numFmtId="168" fontId="3" fillId="3" borderId="16" xfId="45" applyNumberFormat="1" applyFont="1" applyFill="1" applyBorder="1" applyAlignment="1">
      <alignment horizontal="center" wrapText="1"/>
    </xf>
    <xf numFmtId="168" fontId="3" fillId="3" borderId="15" xfId="0" applyNumberFormat="1" applyFont="1" applyFill="1" applyBorder="1" applyAlignment="1">
      <alignment horizontal="center" wrapText="1"/>
    </xf>
    <xf numFmtId="168" fontId="24" fillId="3" borderId="14" xfId="0" applyNumberFormat="1" applyFont="1" applyFill="1" applyBorder="1" applyAlignment="1">
      <alignment horizontal="center"/>
    </xf>
    <xf numFmtId="167" fontId="24" fillId="3" borderId="12" xfId="0" applyNumberFormat="1" applyFont="1" applyFill="1" applyBorder="1" applyAlignment="1">
      <alignment horizontal="center"/>
    </xf>
    <xf numFmtId="49" fontId="27" fillId="2" borderId="12" xfId="0" applyNumberFormat="1" applyFont="1" applyBorder="1" applyAlignment="1">
      <alignment horizontal="center" wrapText="1"/>
    </xf>
    <xf numFmtId="49" fontId="28" fillId="2" borderId="12" xfId="0" applyNumberFormat="1" applyFont="1" applyBorder="1" applyAlignment="1">
      <alignment horizontal="center" wrapText="1"/>
    </xf>
    <xf numFmtId="168" fontId="24" fillId="20" borderId="12" xfId="0" quotePrefix="1" applyNumberFormat="1" applyFont="1" applyFill="1" applyBorder="1" applyAlignment="1">
      <alignment horizontal="center"/>
    </xf>
    <xf numFmtId="168" fontId="4" fillId="20" borderId="15" xfId="0" quotePrefix="1" applyNumberFormat="1" applyFont="1" applyFill="1" applyBorder="1" applyAlignment="1">
      <alignment horizontal="center"/>
    </xf>
    <xf numFmtId="168" fontId="4" fillId="20" borderId="16" xfId="0" quotePrefix="1" applyNumberFormat="1" applyFont="1" applyFill="1" applyBorder="1" applyAlignment="1">
      <alignment horizontal="center"/>
    </xf>
    <xf numFmtId="168" fontId="24" fillId="20" borderId="12" xfId="0" applyNumberFormat="1" applyFont="1" applyFill="1" applyBorder="1" applyAlignment="1">
      <alignment horizontal="center"/>
    </xf>
    <xf numFmtId="168" fontId="24" fillId="20" borderId="14" xfId="0" applyNumberFormat="1" applyFont="1" applyFill="1" applyBorder="1" applyAlignment="1">
      <alignment horizontal="center"/>
    </xf>
    <xf numFmtId="49" fontId="29" fillId="2" borderId="12" xfId="0" applyNumberFormat="1" applyFont="1" applyBorder="1" applyAlignment="1">
      <alignment horizontal="center" wrapText="1"/>
    </xf>
    <xf numFmtId="49" fontId="24" fillId="2" borderId="12" xfId="0" applyNumberFormat="1" applyFont="1" applyBorder="1" applyAlignment="1">
      <alignment horizontal="left" wrapText="1"/>
    </xf>
    <xf numFmtId="167" fontId="4" fillId="3" borderId="15" xfId="0" applyNumberFormat="1" applyFon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/>
    </xf>
    <xf numFmtId="167" fontId="24" fillId="3" borderId="14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left" vertical="center" wrapText="1"/>
    </xf>
    <xf numFmtId="0" fontId="4" fillId="20" borderId="18" xfId="0" quotePrefix="1" applyFont="1" applyFill="1" applyBorder="1" applyAlignment="1">
      <alignment horizontal="center"/>
    </xf>
    <xf numFmtId="168" fontId="4" fillId="20" borderId="18" xfId="0" quotePrefix="1" applyNumberFormat="1" applyFont="1" applyFill="1" applyBorder="1" applyAlignment="1">
      <alignment horizontal="center"/>
    </xf>
    <xf numFmtId="168" fontId="4" fillId="3" borderId="18" xfId="0" applyNumberFormat="1" applyFont="1" applyFill="1" applyBorder="1" applyAlignment="1">
      <alignment horizontal="center"/>
    </xf>
    <xf numFmtId="167" fontId="4" fillId="3" borderId="18" xfId="0" applyNumberFormat="1" applyFont="1" applyFill="1" applyBorder="1" applyAlignment="1">
      <alignment horizontal="center"/>
    </xf>
    <xf numFmtId="167" fontId="4" fillId="2" borderId="18" xfId="0" applyNumberFormat="1" applyFont="1" applyBorder="1" applyAlignment="1">
      <alignment horizontal="center"/>
    </xf>
    <xf numFmtId="49" fontId="4" fillId="20" borderId="15" xfId="0" quotePrefix="1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0" fontId="4" fillId="20" borderId="19" xfId="0" quotePrefix="1" applyFont="1" applyFill="1" applyBorder="1" applyAlignment="1">
      <alignment horizontal="center"/>
    </xf>
    <xf numFmtId="168" fontId="4" fillId="20" borderId="19" xfId="0" quotePrefix="1" applyNumberFormat="1" applyFont="1" applyFill="1" applyBorder="1" applyAlignment="1">
      <alignment horizontal="center"/>
    </xf>
    <xf numFmtId="168" fontId="4" fillId="3" borderId="19" xfId="0" applyNumberFormat="1" applyFont="1" applyFill="1" applyBorder="1" applyAlignment="1">
      <alignment horizontal="center"/>
    </xf>
    <xf numFmtId="167" fontId="4" fillId="3" borderId="19" xfId="0" applyNumberFormat="1" applyFont="1" applyFill="1" applyBorder="1" applyAlignment="1">
      <alignment horizontal="center"/>
    </xf>
    <xf numFmtId="167" fontId="4" fillId="2" borderId="19" xfId="0" applyNumberFormat="1" applyFont="1" applyBorder="1" applyAlignment="1">
      <alignment horizontal="center"/>
    </xf>
    <xf numFmtId="0" fontId="24" fillId="3" borderId="20" xfId="0" applyFont="1" applyFill="1" applyBorder="1" applyAlignment="1">
      <alignment horizontal="left" vertical="center" wrapText="1"/>
    </xf>
    <xf numFmtId="0" fontId="24" fillId="3" borderId="20" xfId="0" quotePrefix="1" applyFont="1" applyFill="1" applyBorder="1" applyAlignment="1">
      <alignment horizontal="center"/>
    </xf>
    <xf numFmtId="168" fontId="24" fillId="3" borderId="20" xfId="0" quotePrefix="1" applyNumberFormat="1" applyFont="1" applyFill="1" applyBorder="1" applyAlignment="1">
      <alignment horizontal="center"/>
    </xf>
    <xf numFmtId="168" fontId="24" fillId="3" borderId="20" xfId="0" applyNumberFormat="1" applyFont="1" applyFill="1" applyBorder="1" applyAlignment="1">
      <alignment horizontal="center"/>
    </xf>
    <xf numFmtId="168" fontId="24" fillId="3" borderId="13" xfId="0" applyNumberFormat="1" applyFont="1" applyFill="1" applyBorder="1" applyAlignment="1">
      <alignment horizontal="center"/>
    </xf>
    <xf numFmtId="168" fontId="24" fillId="3" borderId="17" xfId="0" applyNumberFormat="1" applyFont="1" applyFill="1" applyBorder="1" applyAlignment="1">
      <alignment horizontal="center"/>
    </xf>
    <xf numFmtId="167" fontId="24" fillId="3" borderId="21" xfId="0" applyNumberFormat="1" applyFont="1" applyFill="1" applyBorder="1" applyAlignment="1">
      <alignment horizontal="center"/>
    </xf>
    <xf numFmtId="167" fontId="24" fillId="3" borderId="2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left" vertical="center" wrapText="1"/>
    </xf>
    <xf numFmtId="0" fontId="24" fillId="20" borderId="20" xfId="0" quotePrefix="1" applyFont="1" applyFill="1" applyBorder="1" applyAlignment="1">
      <alignment horizontal="center"/>
    </xf>
    <xf numFmtId="0" fontId="24" fillId="20" borderId="20" xfId="0" quotePrefix="1" applyFont="1" applyFill="1" applyBorder="1" applyAlignment="1">
      <alignment horizontal="center" vertical="center"/>
    </xf>
    <xf numFmtId="168" fontId="24" fillId="20" borderId="20" xfId="0" quotePrefix="1" applyNumberFormat="1" applyFont="1" applyFill="1" applyBorder="1" applyAlignment="1">
      <alignment horizontal="center"/>
    </xf>
    <xf numFmtId="167" fontId="24" fillId="2" borderId="20" xfId="0" applyNumberFormat="1" applyFont="1" applyBorder="1" applyAlignment="1">
      <alignment horizontal="center"/>
    </xf>
    <xf numFmtId="0" fontId="24" fillId="3" borderId="20" xfId="0" applyFont="1" applyFill="1" applyBorder="1" applyAlignment="1">
      <alignment horizontal="left" vertical="top" wrapText="1"/>
    </xf>
    <xf numFmtId="0" fontId="4" fillId="3" borderId="20" xfId="0" quotePrefix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 vertical="top" wrapText="1"/>
    </xf>
    <xf numFmtId="0" fontId="4" fillId="3" borderId="18" xfId="0" quotePrefix="1" applyFont="1" applyFill="1" applyBorder="1" applyAlignment="1">
      <alignment horizontal="center"/>
    </xf>
    <xf numFmtId="168" fontId="4" fillId="3" borderId="18" xfId="0" quotePrefix="1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top" wrapText="1"/>
    </xf>
    <xf numFmtId="0" fontId="4" fillId="3" borderId="19" xfId="0" quotePrefix="1" applyFont="1" applyFill="1" applyBorder="1" applyAlignment="1">
      <alignment horizontal="center"/>
    </xf>
    <xf numFmtId="168" fontId="4" fillId="3" borderId="19" xfId="0" quotePrefix="1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168" fontId="24" fillId="20" borderId="20" xfId="0" applyNumberFormat="1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0" fontId="4" fillId="20" borderId="22" xfId="0" applyFont="1" applyFill="1" applyBorder="1" applyAlignment="1">
      <alignment horizontal="left" vertical="center" wrapText="1"/>
    </xf>
    <xf numFmtId="0" fontId="4" fillId="20" borderId="22" xfId="0" quotePrefix="1" applyFont="1" applyFill="1" applyBorder="1" applyAlignment="1">
      <alignment horizontal="center"/>
    </xf>
    <xf numFmtId="168" fontId="4" fillId="20" borderId="22" xfId="0" quotePrefix="1" applyNumberFormat="1" applyFont="1" applyFill="1" applyBorder="1" applyAlignment="1">
      <alignment horizontal="center"/>
    </xf>
    <xf numFmtId="168" fontId="4" fillId="3" borderId="22" xfId="0" applyNumberFormat="1" applyFont="1" applyFill="1" applyBorder="1" applyAlignment="1">
      <alignment horizontal="center"/>
    </xf>
    <xf numFmtId="167" fontId="4" fillId="3" borderId="22" xfId="0" applyNumberFormat="1" applyFont="1" applyFill="1" applyBorder="1" applyAlignment="1">
      <alignment horizontal="center"/>
    </xf>
    <xf numFmtId="167" fontId="4" fillId="2" borderId="22" xfId="0" applyNumberFormat="1" applyFont="1" applyBorder="1" applyAlignment="1">
      <alignment horizontal="center"/>
    </xf>
    <xf numFmtId="0" fontId="24" fillId="20" borderId="23" xfId="0" applyFont="1" applyFill="1" applyBorder="1" applyAlignment="1">
      <alignment horizontal="left" vertical="center" wrapText="1"/>
    </xf>
    <xf numFmtId="0" fontId="24" fillId="20" borderId="23" xfId="0" quotePrefix="1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168" fontId="24" fillId="20" borderId="23" xfId="0" applyNumberFormat="1" applyFont="1" applyFill="1" applyBorder="1" applyAlignment="1">
      <alignment horizontal="center"/>
    </xf>
    <xf numFmtId="168" fontId="24" fillId="3" borderId="23" xfId="0" applyNumberFormat="1" applyFont="1" applyFill="1" applyBorder="1" applyAlignment="1">
      <alignment horizontal="center"/>
    </xf>
    <xf numFmtId="167" fontId="24" fillId="3" borderId="23" xfId="0" applyNumberFormat="1" applyFont="1" applyFill="1" applyBorder="1" applyAlignment="1">
      <alignment horizontal="center"/>
    </xf>
    <xf numFmtId="167" fontId="24" fillId="2" borderId="23" xfId="0" applyNumberFormat="1" applyFont="1" applyBorder="1" applyAlignment="1">
      <alignment horizontal="center"/>
    </xf>
    <xf numFmtId="168" fontId="3" fillId="3" borderId="18" xfId="45" applyNumberFormat="1" applyFont="1" applyFill="1" applyBorder="1" applyAlignment="1">
      <alignment horizontal="center" wrapText="1"/>
    </xf>
    <xf numFmtId="0" fontId="24" fillId="20" borderId="24" xfId="0" applyFont="1" applyFill="1" applyBorder="1" applyAlignment="1">
      <alignment horizontal="left" vertical="center" wrapText="1"/>
    </xf>
    <xf numFmtId="0" fontId="24" fillId="20" borderId="24" xfId="0" quotePrefix="1" applyFont="1" applyFill="1" applyBorder="1" applyAlignment="1">
      <alignment horizontal="center"/>
    </xf>
    <xf numFmtId="168" fontId="24" fillId="20" borderId="24" xfId="0" quotePrefix="1" applyNumberFormat="1" applyFont="1" applyFill="1" applyBorder="1" applyAlignment="1">
      <alignment horizontal="center"/>
    </xf>
    <xf numFmtId="168" fontId="24" fillId="3" borderId="24" xfId="0" applyNumberFormat="1" applyFont="1" applyFill="1" applyBorder="1" applyAlignment="1">
      <alignment horizontal="center"/>
    </xf>
    <xf numFmtId="167" fontId="24" fillId="3" borderId="24" xfId="0" applyNumberFormat="1" applyFont="1" applyFill="1" applyBorder="1" applyAlignment="1">
      <alignment horizontal="center"/>
    </xf>
    <xf numFmtId="167" fontId="24" fillId="2" borderId="24" xfId="0" applyNumberFormat="1" applyFont="1" applyBorder="1" applyAlignment="1">
      <alignment horizontal="center"/>
    </xf>
    <xf numFmtId="168" fontId="24" fillId="20" borderId="23" xfId="0" quotePrefix="1" applyNumberFormat="1" applyFont="1" applyFill="1" applyBorder="1" applyAlignment="1">
      <alignment horizontal="center"/>
    </xf>
    <xf numFmtId="168" fontId="4" fillId="0" borderId="22" xfId="0" applyNumberFormat="1" applyFont="1" applyFill="1" applyBorder="1" applyAlignment="1">
      <alignment horizontal="center"/>
    </xf>
    <xf numFmtId="168" fontId="24" fillId="3" borderId="22" xfId="0" applyNumberFormat="1" applyFont="1" applyFill="1" applyBorder="1" applyAlignment="1">
      <alignment horizontal="center"/>
    </xf>
    <xf numFmtId="0" fontId="25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="110" zoomScaleNormal="110" workbookViewId="0">
      <selection activeCell="E10" sqref="E10"/>
    </sheetView>
  </sheetViews>
  <sheetFormatPr defaultColWidth="9.140625" defaultRowHeight="12.75" x14ac:dyDescent="0.2"/>
  <cols>
    <col min="1" max="1" width="38" style="2" customWidth="1"/>
    <col min="2" max="2" width="9.140625" style="2" customWidth="1"/>
    <col min="3" max="3" width="11.140625" style="2" customWidth="1"/>
    <col min="4" max="4" width="17.42578125" style="2" customWidth="1"/>
    <col min="5" max="5" width="17.28515625" style="2" customWidth="1"/>
    <col min="6" max="6" width="14.28515625" style="15" customWidth="1"/>
    <col min="7" max="7" width="17.140625" style="15" customWidth="1"/>
    <col min="8" max="8" width="16.42578125" style="15" customWidth="1"/>
    <col min="9" max="10" width="13.85546875" style="15" customWidth="1"/>
    <col min="11" max="16384" width="9.140625" style="2"/>
  </cols>
  <sheetData>
    <row r="1" spans="1:11" x14ac:dyDescent="0.2">
      <c r="A1" s="1"/>
      <c r="B1" s="1"/>
      <c r="C1" s="1"/>
      <c r="D1" s="1"/>
      <c r="E1" s="1"/>
      <c r="F1" s="12"/>
      <c r="G1" s="12"/>
      <c r="H1" s="12"/>
      <c r="I1" s="12"/>
      <c r="J1" s="12"/>
    </row>
    <row r="2" spans="1:11" ht="60.6" customHeight="1" x14ac:dyDescent="0.2">
      <c r="A2" s="113" t="s">
        <v>79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x14ac:dyDescent="0.2">
      <c r="A3" s="8"/>
      <c r="B3" s="8"/>
      <c r="C3" s="8"/>
      <c r="D3" s="8"/>
      <c r="E3" s="9"/>
      <c r="F3" s="13"/>
      <c r="G3" s="13"/>
      <c r="H3" s="13"/>
      <c r="I3" s="13"/>
      <c r="J3" s="13"/>
    </row>
    <row r="4" spans="1:11" x14ac:dyDescent="0.2">
      <c r="A4" s="8"/>
      <c r="B4" s="8"/>
      <c r="C4" s="8"/>
      <c r="D4" s="8"/>
      <c r="E4" s="9"/>
      <c r="F4" s="13"/>
      <c r="G4" s="13"/>
      <c r="H4" s="13"/>
      <c r="I4" s="13"/>
      <c r="J4" s="13"/>
    </row>
    <row r="5" spans="1:11" ht="13.5" thickBot="1" x14ac:dyDescent="0.25">
      <c r="A5" s="8"/>
      <c r="B5" s="8"/>
      <c r="C5" s="8"/>
      <c r="D5" s="8"/>
      <c r="E5" s="9"/>
      <c r="F5" s="13"/>
      <c r="G5" s="13"/>
      <c r="H5" s="13"/>
      <c r="I5" s="13"/>
      <c r="J5" s="52" t="s">
        <v>72</v>
      </c>
    </row>
    <row r="6" spans="1:11" ht="59.25" customHeight="1" thickBot="1" x14ac:dyDescent="0.3">
      <c r="A6" s="48" t="s">
        <v>0</v>
      </c>
      <c r="B6" s="47" t="s">
        <v>52</v>
      </c>
      <c r="C6" s="47" t="s">
        <v>53</v>
      </c>
      <c r="D6" s="40" t="s">
        <v>77</v>
      </c>
      <c r="E6" s="40" t="s">
        <v>78</v>
      </c>
      <c r="F6" s="47" t="s">
        <v>66</v>
      </c>
      <c r="G6" s="47" t="s">
        <v>73</v>
      </c>
      <c r="H6" s="47" t="s">
        <v>74</v>
      </c>
      <c r="I6" s="41" t="s">
        <v>75</v>
      </c>
      <c r="J6" s="41" t="s">
        <v>76</v>
      </c>
    </row>
    <row r="7" spans="1:11" ht="17.45" customHeight="1" thickBo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1" t="s">
        <v>59</v>
      </c>
      <c r="G7" s="11" t="s">
        <v>69</v>
      </c>
      <c r="H7" s="11" t="s">
        <v>70</v>
      </c>
      <c r="I7" s="11" t="s">
        <v>71</v>
      </c>
      <c r="J7" s="10" t="s">
        <v>51</v>
      </c>
    </row>
    <row r="8" spans="1:11" s="3" customFormat="1" ht="23.45" customHeight="1" thickBot="1" x14ac:dyDescent="0.3">
      <c r="A8" s="7" t="s">
        <v>1</v>
      </c>
      <c r="B8" s="17" t="s">
        <v>42</v>
      </c>
      <c r="C8" s="18"/>
      <c r="D8" s="42">
        <f>D9+D10+D11+D12+D13+D14+D15</f>
        <v>352050.4</v>
      </c>
      <c r="E8" s="32">
        <f>E9+E10+E11+E12+E13+E14+E15</f>
        <v>508865.89999999997</v>
      </c>
      <c r="F8" s="32">
        <f>F9+F10+F11+F12+F13+F15</f>
        <v>351054</v>
      </c>
      <c r="G8" s="32">
        <f>D8-F8</f>
        <v>996.40000000002328</v>
      </c>
      <c r="H8" s="32">
        <f>E8-F8</f>
        <v>157811.89999999997</v>
      </c>
      <c r="I8" s="39">
        <f>F8/D8</f>
        <v>0.99716972342596399</v>
      </c>
      <c r="J8" s="27">
        <v>0.69</v>
      </c>
      <c r="K8" s="16"/>
    </row>
    <row r="9" spans="1:11" s="3" customFormat="1" ht="63" x14ac:dyDescent="0.25">
      <c r="A9" s="53" t="s">
        <v>2</v>
      </c>
      <c r="B9" s="54" t="s">
        <v>42</v>
      </c>
      <c r="C9" s="54" t="s">
        <v>43</v>
      </c>
      <c r="D9" s="55">
        <v>3395.7</v>
      </c>
      <c r="E9" s="56">
        <v>3395.7</v>
      </c>
      <c r="F9" s="56">
        <v>3316.9</v>
      </c>
      <c r="G9" s="56">
        <f>D9-F9</f>
        <v>78.799999999999727</v>
      </c>
      <c r="H9" s="56">
        <f t="shared" ref="H9:H55" si="0">E9-F9</f>
        <v>78.799999999999727</v>
      </c>
      <c r="I9" s="57">
        <f t="shared" ref="I9:I55" si="1">F9/D9</f>
        <v>0.9767941808758136</v>
      </c>
      <c r="J9" s="58">
        <v>0.97699999999999998</v>
      </c>
    </row>
    <row r="10" spans="1:11" s="3" customFormat="1" ht="94.5" x14ac:dyDescent="0.25">
      <c r="A10" s="22" t="s">
        <v>3</v>
      </c>
      <c r="B10" s="23" t="s">
        <v>42</v>
      </c>
      <c r="C10" s="23" t="s">
        <v>44</v>
      </c>
      <c r="D10" s="43">
        <v>15938</v>
      </c>
      <c r="E10" s="33">
        <v>15938</v>
      </c>
      <c r="F10" s="34">
        <v>15848.9</v>
      </c>
      <c r="G10" s="33">
        <f t="shared" ref="G10:G55" si="2">D10-F10</f>
        <v>89.100000000000364</v>
      </c>
      <c r="H10" s="33">
        <f t="shared" si="0"/>
        <v>89.100000000000364</v>
      </c>
      <c r="I10" s="49">
        <f t="shared" si="1"/>
        <v>0.994409587150207</v>
      </c>
      <c r="J10" s="29">
        <v>0.99399999999999999</v>
      </c>
    </row>
    <row r="11" spans="1:11" s="3" customFormat="1" ht="94.5" x14ac:dyDescent="0.25">
      <c r="A11" s="22" t="s">
        <v>4</v>
      </c>
      <c r="B11" s="23" t="s">
        <v>42</v>
      </c>
      <c r="C11" s="23" t="s">
        <v>45</v>
      </c>
      <c r="D11" s="43">
        <v>92237.2</v>
      </c>
      <c r="E11" s="33">
        <v>96979.5</v>
      </c>
      <c r="F11" s="33">
        <v>95021.2</v>
      </c>
      <c r="G11" s="33">
        <f t="shared" si="2"/>
        <v>-2784</v>
      </c>
      <c r="H11" s="33">
        <f t="shared" si="0"/>
        <v>1958.3000000000029</v>
      </c>
      <c r="I11" s="49">
        <f t="shared" si="1"/>
        <v>1.0301830497890223</v>
      </c>
      <c r="J11" s="29">
        <v>0.98</v>
      </c>
    </row>
    <row r="12" spans="1:11" s="3" customFormat="1" ht="78.75" x14ac:dyDescent="0.25">
      <c r="A12" s="22" t="s">
        <v>5</v>
      </c>
      <c r="B12" s="23" t="s">
        <v>42</v>
      </c>
      <c r="C12" s="23" t="s">
        <v>47</v>
      </c>
      <c r="D12" s="43">
        <v>36744</v>
      </c>
      <c r="E12" s="33">
        <v>36903.1</v>
      </c>
      <c r="F12" s="34">
        <v>36846.1</v>
      </c>
      <c r="G12" s="33">
        <f t="shared" si="2"/>
        <v>-102.09999999999854</v>
      </c>
      <c r="H12" s="33">
        <f t="shared" si="0"/>
        <v>57</v>
      </c>
      <c r="I12" s="49">
        <f t="shared" si="1"/>
        <v>1.0027786849553668</v>
      </c>
      <c r="J12" s="29">
        <v>0.998</v>
      </c>
    </row>
    <row r="13" spans="1:11" s="3" customFormat="1" ht="31.5" x14ac:dyDescent="0.25">
      <c r="A13" s="22" t="s">
        <v>6</v>
      </c>
      <c r="B13" s="23" t="s">
        <v>42</v>
      </c>
      <c r="C13" s="23" t="s">
        <v>48</v>
      </c>
      <c r="D13" s="43">
        <v>89.4</v>
      </c>
      <c r="E13" s="33">
        <v>89.4</v>
      </c>
      <c r="F13" s="33">
        <v>88.5</v>
      </c>
      <c r="G13" s="33">
        <f t="shared" si="2"/>
        <v>0.90000000000000568</v>
      </c>
      <c r="H13" s="33">
        <f t="shared" si="0"/>
        <v>0.90000000000000568</v>
      </c>
      <c r="I13" s="49">
        <f t="shared" si="1"/>
        <v>0.98993288590604023</v>
      </c>
      <c r="J13" s="29">
        <v>0.99</v>
      </c>
    </row>
    <row r="14" spans="1:11" s="3" customFormat="1" ht="15.75" x14ac:dyDescent="0.25">
      <c r="A14" s="22" t="s">
        <v>68</v>
      </c>
      <c r="B14" s="59" t="s">
        <v>42</v>
      </c>
      <c r="C14" s="59" t="s">
        <v>67</v>
      </c>
      <c r="D14" s="43">
        <v>3451.1</v>
      </c>
      <c r="E14" s="33">
        <v>3451.1</v>
      </c>
      <c r="F14" s="33">
        <v>0</v>
      </c>
      <c r="G14" s="33">
        <f t="shared" si="2"/>
        <v>3451.1</v>
      </c>
      <c r="H14" s="33">
        <f t="shared" si="0"/>
        <v>3451.1</v>
      </c>
      <c r="I14" s="49">
        <f t="shared" si="1"/>
        <v>0</v>
      </c>
      <c r="J14" s="29">
        <v>0</v>
      </c>
    </row>
    <row r="15" spans="1:11" s="3" customFormat="1" ht="32.25" thickBot="1" x14ac:dyDescent="0.3">
      <c r="A15" s="24" t="s">
        <v>7</v>
      </c>
      <c r="B15" s="25" t="s">
        <v>42</v>
      </c>
      <c r="C15" s="25">
        <v>13</v>
      </c>
      <c r="D15" s="44">
        <v>200195</v>
      </c>
      <c r="E15" s="35">
        <v>352109.1</v>
      </c>
      <c r="F15" s="36">
        <v>199932.4</v>
      </c>
      <c r="G15" s="35">
        <f t="shared" si="2"/>
        <v>262.60000000000582</v>
      </c>
      <c r="H15" s="35">
        <f t="shared" si="0"/>
        <v>152176.69999999998</v>
      </c>
      <c r="I15" s="50">
        <f t="shared" si="1"/>
        <v>0.99868827892804513</v>
      </c>
      <c r="J15" s="30">
        <v>0.56799999999999995</v>
      </c>
    </row>
    <row r="16" spans="1:11" s="3" customFormat="1" ht="16.5" thickBot="1" x14ac:dyDescent="0.3">
      <c r="A16" s="7" t="s">
        <v>8</v>
      </c>
      <c r="B16" s="18" t="s">
        <v>43</v>
      </c>
      <c r="C16" s="18"/>
      <c r="D16" s="42">
        <f>D17+D18</f>
        <v>4349.3</v>
      </c>
      <c r="E16" s="32">
        <f>E17+E18</f>
        <v>4349.3</v>
      </c>
      <c r="F16" s="32">
        <f>F17+F18</f>
        <v>4349.3</v>
      </c>
      <c r="G16" s="32">
        <f t="shared" si="2"/>
        <v>0</v>
      </c>
      <c r="H16" s="32">
        <f t="shared" si="0"/>
        <v>0</v>
      </c>
      <c r="I16" s="39">
        <f t="shared" si="1"/>
        <v>1</v>
      </c>
      <c r="J16" s="27">
        <v>1</v>
      </c>
    </row>
    <row r="17" spans="1:10" s="3" customFormat="1" ht="31.5" x14ac:dyDescent="0.25">
      <c r="A17" s="53" t="s">
        <v>9</v>
      </c>
      <c r="B17" s="54" t="s">
        <v>43</v>
      </c>
      <c r="C17" s="54" t="s">
        <v>44</v>
      </c>
      <c r="D17" s="55">
        <v>4067.3</v>
      </c>
      <c r="E17" s="56">
        <v>4067.3</v>
      </c>
      <c r="F17" s="56">
        <v>4067.3</v>
      </c>
      <c r="G17" s="56">
        <f t="shared" si="2"/>
        <v>0</v>
      </c>
      <c r="H17" s="56">
        <f t="shared" si="0"/>
        <v>0</v>
      </c>
      <c r="I17" s="57">
        <f t="shared" si="1"/>
        <v>1</v>
      </c>
      <c r="J17" s="58">
        <v>1</v>
      </c>
    </row>
    <row r="18" spans="1:10" s="3" customFormat="1" ht="30.6" customHeight="1" thickBot="1" x14ac:dyDescent="0.3">
      <c r="A18" s="24" t="s">
        <v>61</v>
      </c>
      <c r="B18" s="25" t="s">
        <v>43</v>
      </c>
      <c r="C18" s="25" t="s">
        <v>45</v>
      </c>
      <c r="D18" s="44">
        <v>282</v>
      </c>
      <c r="E18" s="35">
        <v>282</v>
      </c>
      <c r="F18" s="35">
        <v>282</v>
      </c>
      <c r="G18" s="35">
        <f t="shared" si="2"/>
        <v>0</v>
      </c>
      <c r="H18" s="35">
        <f t="shared" si="0"/>
        <v>0</v>
      </c>
      <c r="I18" s="50">
        <f t="shared" si="1"/>
        <v>1</v>
      </c>
      <c r="J18" s="30">
        <v>1</v>
      </c>
    </row>
    <row r="19" spans="1:10" s="3" customFormat="1" ht="48" thickBot="1" x14ac:dyDescent="0.3">
      <c r="A19" s="7" t="s">
        <v>10</v>
      </c>
      <c r="B19" s="18" t="s">
        <v>44</v>
      </c>
      <c r="C19" s="18"/>
      <c r="D19" s="42">
        <f>D20+D21+D22</f>
        <v>41353.300000000003</v>
      </c>
      <c r="E19" s="32">
        <f>E20+E21+E22</f>
        <v>41353.300000000003</v>
      </c>
      <c r="F19" s="32">
        <f>F20+F21+F22</f>
        <v>39451.599999999999</v>
      </c>
      <c r="G19" s="32">
        <f t="shared" si="2"/>
        <v>1901.7000000000044</v>
      </c>
      <c r="H19" s="32">
        <f t="shared" si="0"/>
        <v>1901.7000000000044</v>
      </c>
      <c r="I19" s="39">
        <f t="shared" si="1"/>
        <v>0.95401334355420231</v>
      </c>
      <c r="J19" s="27">
        <v>0.95399999999999996</v>
      </c>
    </row>
    <row r="20" spans="1:10" s="3" customFormat="1" ht="15.75" x14ac:dyDescent="0.25">
      <c r="A20" s="53" t="s">
        <v>11</v>
      </c>
      <c r="B20" s="54" t="s">
        <v>44</v>
      </c>
      <c r="C20" s="54" t="s">
        <v>50</v>
      </c>
      <c r="D20" s="55">
        <v>1201.5</v>
      </c>
      <c r="E20" s="56">
        <v>1201.5</v>
      </c>
      <c r="F20" s="56">
        <v>1136.9000000000001</v>
      </c>
      <c r="G20" s="56">
        <f t="shared" si="2"/>
        <v>64.599999999999909</v>
      </c>
      <c r="H20" s="56">
        <f t="shared" si="0"/>
        <v>64.599999999999909</v>
      </c>
      <c r="I20" s="57">
        <f t="shared" si="1"/>
        <v>0.94623387432376205</v>
      </c>
      <c r="J20" s="58">
        <v>0.94599999999999995</v>
      </c>
    </row>
    <row r="21" spans="1:10" s="3" customFormat="1" ht="63" x14ac:dyDescent="0.25">
      <c r="A21" s="26" t="s">
        <v>12</v>
      </c>
      <c r="B21" s="23" t="s">
        <v>44</v>
      </c>
      <c r="C21" s="23" t="s">
        <v>51</v>
      </c>
      <c r="D21" s="43">
        <v>25679</v>
      </c>
      <c r="E21" s="37">
        <v>25679</v>
      </c>
      <c r="F21" s="33">
        <v>25252.799999999999</v>
      </c>
      <c r="G21" s="33">
        <f t="shared" si="2"/>
        <v>426.20000000000073</v>
      </c>
      <c r="H21" s="33">
        <f t="shared" si="0"/>
        <v>426.20000000000073</v>
      </c>
      <c r="I21" s="49">
        <f t="shared" si="1"/>
        <v>0.98340278048210594</v>
      </c>
      <c r="J21" s="29">
        <v>0.98299999999999998</v>
      </c>
    </row>
    <row r="22" spans="1:10" s="3" customFormat="1" ht="48" thickBot="1" x14ac:dyDescent="0.3">
      <c r="A22" s="60" t="s">
        <v>13</v>
      </c>
      <c r="B22" s="61" t="s">
        <v>44</v>
      </c>
      <c r="C22" s="61">
        <v>14</v>
      </c>
      <c r="D22" s="62">
        <v>14472.8</v>
      </c>
      <c r="E22" s="63">
        <v>14472.8</v>
      </c>
      <c r="F22" s="63">
        <v>13061.9</v>
      </c>
      <c r="G22" s="63">
        <f t="shared" si="2"/>
        <v>1410.8999999999996</v>
      </c>
      <c r="H22" s="63">
        <f t="shared" si="0"/>
        <v>1410.8999999999996</v>
      </c>
      <c r="I22" s="64">
        <f t="shared" si="1"/>
        <v>0.90251368083577477</v>
      </c>
      <c r="J22" s="65">
        <v>0.90300000000000002</v>
      </c>
    </row>
    <row r="23" spans="1:10" s="3" customFormat="1" ht="22.15" customHeight="1" thickBot="1" x14ac:dyDescent="0.3">
      <c r="A23" s="66" t="s">
        <v>14</v>
      </c>
      <c r="B23" s="67" t="s">
        <v>45</v>
      </c>
      <c r="C23" s="67"/>
      <c r="D23" s="68">
        <f>D24+D25+D26+D27+D28</f>
        <v>157166.69999999998</v>
      </c>
      <c r="E23" s="69">
        <f>E25+E26+E27+E28+E24</f>
        <v>157134.1</v>
      </c>
      <c r="F23" s="70">
        <f>F24+F25+F26+F27+F28</f>
        <v>156180.70000000001</v>
      </c>
      <c r="G23" s="71">
        <f t="shared" si="2"/>
        <v>985.9999999999709</v>
      </c>
      <c r="H23" s="69">
        <f t="shared" si="0"/>
        <v>953.39999999999418</v>
      </c>
      <c r="I23" s="72">
        <f t="shared" si="1"/>
        <v>0.99372640642069876</v>
      </c>
      <c r="J23" s="73">
        <v>0.99399999999999999</v>
      </c>
    </row>
    <row r="24" spans="1:10" s="3" customFormat="1" ht="22.15" customHeight="1" x14ac:dyDescent="0.25">
      <c r="A24" s="53" t="s">
        <v>62</v>
      </c>
      <c r="B24" s="54" t="s">
        <v>45</v>
      </c>
      <c r="C24" s="54" t="s">
        <v>46</v>
      </c>
      <c r="D24" s="55">
        <v>1350</v>
      </c>
      <c r="E24" s="56">
        <v>1350</v>
      </c>
      <c r="F24" s="56">
        <v>1302.0999999999999</v>
      </c>
      <c r="G24" s="56">
        <f t="shared" si="2"/>
        <v>47.900000000000091</v>
      </c>
      <c r="H24" s="56">
        <f t="shared" si="0"/>
        <v>47.900000000000091</v>
      </c>
      <c r="I24" s="57">
        <f t="shared" si="1"/>
        <v>0.96451851851851844</v>
      </c>
      <c r="J24" s="58">
        <v>0.96499999999999997</v>
      </c>
    </row>
    <row r="25" spans="1:10" s="3" customFormat="1" ht="15.75" x14ac:dyDescent="0.25">
      <c r="A25" s="22" t="s">
        <v>15</v>
      </c>
      <c r="B25" s="23" t="s">
        <v>45</v>
      </c>
      <c r="C25" s="23" t="s">
        <v>49</v>
      </c>
      <c r="D25" s="43">
        <v>30633.8</v>
      </c>
      <c r="E25" s="33">
        <v>30633.8</v>
      </c>
      <c r="F25" s="33">
        <v>30626.799999999999</v>
      </c>
      <c r="G25" s="33">
        <f t="shared" si="2"/>
        <v>7</v>
      </c>
      <c r="H25" s="33">
        <f t="shared" si="0"/>
        <v>7</v>
      </c>
      <c r="I25" s="49">
        <f t="shared" si="1"/>
        <v>0.99977149423186151</v>
      </c>
      <c r="J25" s="29">
        <v>1</v>
      </c>
    </row>
    <row r="26" spans="1:10" s="3" customFormat="1" ht="31.5" x14ac:dyDescent="0.25">
      <c r="A26" s="22" t="s">
        <v>16</v>
      </c>
      <c r="B26" s="23" t="s">
        <v>45</v>
      </c>
      <c r="C26" s="23" t="s">
        <v>50</v>
      </c>
      <c r="D26" s="43">
        <v>121872.4</v>
      </c>
      <c r="E26" s="33">
        <v>121797.8</v>
      </c>
      <c r="F26" s="33">
        <v>121643.1</v>
      </c>
      <c r="G26" s="33">
        <f t="shared" si="2"/>
        <v>229.29999999998836</v>
      </c>
      <c r="H26" s="33">
        <f t="shared" si="0"/>
        <v>154.69999999999709</v>
      </c>
      <c r="I26" s="49">
        <f t="shared" si="1"/>
        <v>0.99811852396440881</v>
      </c>
      <c r="J26" s="29">
        <v>0.999</v>
      </c>
    </row>
    <row r="27" spans="1:10" s="3" customFormat="1" ht="15.75" x14ac:dyDescent="0.25">
      <c r="A27" s="22" t="s">
        <v>17</v>
      </c>
      <c r="B27" s="23" t="s">
        <v>45</v>
      </c>
      <c r="C27" s="23">
        <v>10</v>
      </c>
      <c r="D27" s="43">
        <v>2461.6</v>
      </c>
      <c r="E27" s="33">
        <v>2461.6</v>
      </c>
      <c r="F27" s="33">
        <v>2230.6</v>
      </c>
      <c r="G27" s="33">
        <f t="shared" si="2"/>
        <v>231</v>
      </c>
      <c r="H27" s="33">
        <f t="shared" si="0"/>
        <v>231</v>
      </c>
      <c r="I27" s="49">
        <f t="shared" si="1"/>
        <v>0.90615859603509907</v>
      </c>
      <c r="J27" s="29">
        <v>0.90600000000000003</v>
      </c>
    </row>
    <row r="28" spans="1:10" s="3" customFormat="1" ht="32.25" thickBot="1" x14ac:dyDescent="0.3">
      <c r="A28" s="60" t="s">
        <v>18</v>
      </c>
      <c r="B28" s="61" t="s">
        <v>45</v>
      </c>
      <c r="C28" s="61">
        <v>12</v>
      </c>
      <c r="D28" s="62">
        <v>848.9</v>
      </c>
      <c r="E28" s="63">
        <v>890.9</v>
      </c>
      <c r="F28" s="63">
        <v>378.1</v>
      </c>
      <c r="G28" s="63">
        <f t="shared" si="2"/>
        <v>470.79999999999995</v>
      </c>
      <c r="H28" s="63">
        <f t="shared" si="0"/>
        <v>512.79999999999995</v>
      </c>
      <c r="I28" s="64">
        <f t="shared" si="1"/>
        <v>0.44539992932029687</v>
      </c>
      <c r="J28" s="65">
        <v>0.42399999999999999</v>
      </c>
    </row>
    <row r="29" spans="1:10" s="3" customFormat="1" ht="32.25" thickBot="1" x14ac:dyDescent="0.3">
      <c r="A29" s="74" t="s">
        <v>19</v>
      </c>
      <c r="B29" s="75" t="s">
        <v>46</v>
      </c>
      <c r="C29" s="76"/>
      <c r="D29" s="77">
        <f>D30+D31+D32+D33</f>
        <v>848554.7</v>
      </c>
      <c r="E29" s="69">
        <f>E30+E31+E32+E33</f>
        <v>848669.9</v>
      </c>
      <c r="F29" s="70">
        <f>F30+F31+F32+F33</f>
        <v>817154.89999999991</v>
      </c>
      <c r="G29" s="71">
        <f t="shared" si="2"/>
        <v>31399.800000000047</v>
      </c>
      <c r="H29" s="69">
        <f t="shared" si="0"/>
        <v>31515.000000000116</v>
      </c>
      <c r="I29" s="72">
        <f t="shared" si="1"/>
        <v>0.96299613919998317</v>
      </c>
      <c r="J29" s="78">
        <v>0.96299999999999997</v>
      </c>
    </row>
    <row r="30" spans="1:10" s="3" customFormat="1" ht="15.75" x14ac:dyDescent="0.25">
      <c r="A30" s="53" t="s">
        <v>20</v>
      </c>
      <c r="B30" s="54" t="s">
        <v>46</v>
      </c>
      <c r="C30" s="54" t="s">
        <v>42</v>
      </c>
      <c r="D30" s="55">
        <v>17246.8</v>
      </c>
      <c r="E30" s="56">
        <v>17246.8</v>
      </c>
      <c r="F30" s="56">
        <v>17244.3</v>
      </c>
      <c r="G30" s="56">
        <f t="shared" si="2"/>
        <v>2.5</v>
      </c>
      <c r="H30" s="56">
        <f t="shared" si="0"/>
        <v>2.5</v>
      </c>
      <c r="I30" s="57">
        <f t="shared" si="1"/>
        <v>0.99985504557367166</v>
      </c>
      <c r="J30" s="58">
        <v>1</v>
      </c>
    </row>
    <row r="31" spans="1:10" s="3" customFormat="1" ht="15.75" x14ac:dyDescent="0.25">
      <c r="A31" s="22" t="s">
        <v>60</v>
      </c>
      <c r="B31" s="23" t="s">
        <v>46</v>
      </c>
      <c r="C31" s="23" t="s">
        <v>43</v>
      </c>
      <c r="D31" s="43">
        <v>63295.5</v>
      </c>
      <c r="E31" s="33">
        <v>63295.5</v>
      </c>
      <c r="F31" s="33">
        <v>33590.400000000001</v>
      </c>
      <c r="G31" s="33">
        <f t="shared" si="2"/>
        <v>29705.1</v>
      </c>
      <c r="H31" s="33">
        <f t="shared" si="0"/>
        <v>29705.1</v>
      </c>
      <c r="I31" s="49">
        <f t="shared" si="1"/>
        <v>0.53069175533805724</v>
      </c>
      <c r="J31" s="29">
        <v>0.53100000000000003</v>
      </c>
    </row>
    <row r="32" spans="1:10" s="3" customFormat="1" ht="15.75" x14ac:dyDescent="0.25">
      <c r="A32" s="22" t="s">
        <v>21</v>
      </c>
      <c r="B32" s="23" t="s">
        <v>46</v>
      </c>
      <c r="C32" s="23" t="s">
        <v>44</v>
      </c>
      <c r="D32" s="43">
        <v>745196.7</v>
      </c>
      <c r="E32" s="33">
        <v>745176.7</v>
      </c>
      <c r="F32" s="33">
        <v>743563.7</v>
      </c>
      <c r="G32" s="33">
        <f t="shared" si="2"/>
        <v>1633</v>
      </c>
      <c r="H32" s="33">
        <f t="shared" si="0"/>
        <v>1613</v>
      </c>
      <c r="I32" s="49">
        <f t="shared" si="1"/>
        <v>0.99780863227118421</v>
      </c>
      <c r="J32" s="29">
        <v>0.998</v>
      </c>
    </row>
    <row r="33" spans="1:10" s="3" customFormat="1" ht="32.25" thickBot="1" x14ac:dyDescent="0.3">
      <c r="A33" s="60" t="s">
        <v>22</v>
      </c>
      <c r="B33" s="61" t="s">
        <v>46</v>
      </c>
      <c r="C33" s="61" t="s">
        <v>46</v>
      </c>
      <c r="D33" s="62">
        <v>22815.7</v>
      </c>
      <c r="E33" s="63">
        <v>22950.9</v>
      </c>
      <c r="F33" s="63">
        <v>22756.5</v>
      </c>
      <c r="G33" s="63">
        <f t="shared" si="2"/>
        <v>59.200000000000728</v>
      </c>
      <c r="H33" s="63">
        <f t="shared" si="0"/>
        <v>194.40000000000146</v>
      </c>
      <c r="I33" s="64">
        <f t="shared" si="1"/>
        <v>0.99740529547636059</v>
      </c>
      <c r="J33" s="65">
        <v>0.99199999999999999</v>
      </c>
    </row>
    <row r="34" spans="1:10" s="3" customFormat="1" ht="16.5" thickBot="1" x14ac:dyDescent="0.3">
      <c r="A34" s="79" t="s">
        <v>23</v>
      </c>
      <c r="B34" s="67" t="s">
        <v>47</v>
      </c>
      <c r="C34" s="80"/>
      <c r="D34" s="68">
        <f>D35+D36</f>
        <v>617856.5</v>
      </c>
      <c r="E34" s="69">
        <f>E35+E36</f>
        <v>617856.5</v>
      </c>
      <c r="F34" s="70">
        <f>F35+F36</f>
        <v>617856.5</v>
      </c>
      <c r="G34" s="71">
        <f t="shared" si="2"/>
        <v>0</v>
      </c>
      <c r="H34" s="69">
        <f t="shared" si="0"/>
        <v>0</v>
      </c>
      <c r="I34" s="72">
        <f t="shared" si="1"/>
        <v>1</v>
      </c>
      <c r="J34" s="78">
        <v>1</v>
      </c>
    </row>
    <row r="35" spans="1:10" s="3" customFormat="1" ht="31.5" x14ac:dyDescent="0.25">
      <c r="A35" s="81" t="s">
        <v>63</v>
      </c>
      <c r="B35" s="82" t="s">
        <v>47</v>
      </c>
      <c r="C35" s="82" t="s">
        <v>43</v>
      </c>
      <c r="D35" s="83">
        <v>617831.5</v>
      </c>
      <c r="E35" s="56">
        <v>617831.5</v>
      </c>
      <c r="F35" s="56">
        <v>617831.5</v>
      </c>
      <c r="G35" s="56">
        <f t="shared" si="2"/>
        <v>0</v>
      </c>
      <c r="H35" s="56">
        <f t="shared" si="0"/>
        <v>0</v>
      </c>
      <c r="I35" s="57">
        <f t="shared" si="1"/>
        <v>1</v>
      </c>
      <c r="J35" s="58">
        <v>1</v>
      </c>
    </row>
    <row r="36" spans="1:10" s="3" customFormat="1" ht="32.25" thickBot="1" x14ac:dyDescent="0.3">
      <c r="A36" s="84" t="s">
        <v>64</v>
      </c>
      <c r="B36" s="85" t="s">
        <v>47</v>
      </c>
      <c r="C36" s="85" t="s">
        <v>46</v>
      </c>
      <c r="D36" s="86">
        <v>25</v>
      </c>
      <c r="E36" s="63">
        <v>25</v>
      </c>
      <c r="F36" s="63">
        <v>25</v>
      </c>
      <c r="G36" s="63">
        <f t="shared" si="2"/>
        <v>0</v>
      </c>
      <c r="H36" s="63">
        <f t="shared" si="0"/>
        <v>0</v>
      </c>
      <c r="I36" s="64">
        <f t="shared" si="1"/>
        <v>1</v>
      </c>
      <c r="J36" s="65">
        <v>1</v>
      </c>
    </row>
    <row r="37" spans="1:10" s="3" customFormat="1" ht="16.5" thickBot="1" x14ac:dyDescent="0.3">
      <c r="A37" s="74" t="s">
        <v>24</v>
      </c>
      <c r="B37" s="75" t="s">
        <v>48</v>
      </c>
      <c r="C37" s="87"/>
      <c r="D37" s="88">
        <f>D38+D39+D40+D41+D42</f>
        <v>1758872.4</v>
      </c>
      <c r="E37" s="69">
        <f>E38+E39+E40+E41+E42</f>
        <v>1749735.4999999995</v>
      </c>
      <c r="F37" s="70">
        <f>F38+F39+F40+F41+F42</f>
        <v>1720024.7</v>
      </c>
      <c r="G37" s="71">
        <f t="shared" si="2"/>
        <v>38847.699999999953</v>
      </c>
      <c r="H37" s="69">
        <f t="shared" si="0"/>
        <v>29710.799999999581</v>
      </c>
      <c r="I37" s="72">
        <f t="shared" si="1"/>
        <v>0.97791329262998272</v>
      </c>
      <c r="J37" s="78">
        <v>0.98299999999999998</v>
      </c>
    </row>
    <row r="38" spans="1:10" s="3" customFormat="1" ht="15.75" x14ac:dyDescent="0.25">
      <c r="A38" s="53" t="s">
        <v>25</v>
      </c>
      <c r="B38" s="89" t="s">
        <v>48</v>
      </c>
      <c r="C38" s="54" t="s">
        <v>42</v>
      </c>
      <c r="D38" s="55">
        <v>467676.6</v>
      </c>
      <c r="E38" s="56">
        <v>451734.6</v>
      </c>
      <c r="F38" s="56">
        <v>449352</v>
      </c>
      <c r="G38" s="56">
        <f t="shared" si="2"/>
        <v>18324.599999999977</v>
      </c>
      <c r="H38" s="56">
        <f t="shared" si="0"/>
        <v>2382.5999999999767</v>
      </c>
      <c r="I38" s="57">
        <f t="shared" si="1"/>
        <v>0.96081779588715799</v>
      </c>
      <c r="J38" s="58">
        <v>0.995</v>
      </c>
    </row>
    <row r="39" spans="1:10" s="3" customFormat="1" ht="15.75" x14ac:dyDescent="0.25">
      <c r="A39" s="22" t="s">
        <v>26</v>
      </c>
      <c r="B39" s="28" t="s">
        <v>48</v>
      </c>
      <c r="C39" s="23" t="s">
        <v>43</v>
      </c>
      <c r="D39" s="43">
        <v>1136192.3999999999</v>
      </c>
      <c r="E39" s="33">
        <v>1142059.7</v>
      </c>
      <c r="F39" s="33">
        <v>1117786.7</v>
      </c>
      <c r="G39" s="33">
        <f t="shared" si="2"/>
        <v>18405.699999999953</v>
      </c>
      <c r="H39" s="33">
        <f t="shared" si="0"/>
        <v>24273</v>
      </c>
      <c r="I39" s="49">
        <f t="shared" si="1"/>
        <v>0.983800542936214</v>
      </c>
      <c r="J39" s="29">
        <v>0.97899999999999998</v>
      </c>
    </row>
    <row r="40" spans="1:10" s="3" customFormat="1" ht="29.25" customHeight="1" x14ac:dyDescent="0.25">
      <c r="A40" s="22" t="s">
        <v>27</v>
      </c>
      <c r="B40" s="28" t="s">
        <v>48</v>
      </c>
      <c r="C40" s="23" t="s">
        <v>44</v>
      </c>
      <c r="D40" s="43">
        <v>125692.4</v>
      </c>
      <c r="E40" s="33">
        <v>125666.4</v>
      </c>
      <c r="F40" s="33">
        <v>122946.2</v>
      </c>
      <c r="G40" s="33">
        <f t="shared" si="2"/>
        <v>2746.1999999999971</v>
      </c>
      <c r="H40" s="33">
        <f t="shared" si="0"/>
        <v>2720.1999999999971</v>
      </c>
      <c r="I40" s="49">
        <f t="shared" si="1"/>
        <v>0.97815142363420549</v>
      </c>
      <c r="J40" s="29">
        <v>0.97799999999999998</v>
      </c>
    </row>
    <row r="41" spans="1:10" s="3" customFormat="1" ht="15.75" x14ac:dyDescent="0.25">
      <c r="A41" s="22" t="s">
        <v>28</v>
      </c>
      <c r="B41" s="23" t="s">
        <v>48</v>
      </c>
      <c r="C41" s="23" t="s">
        <v>48</v>
      </c>
      <c r="D41" s="43">
        <v>1866.9</v>
      </c>
      <c r="E41" s="33">
        <v>1866.9</v>
      </c>
      <c r="F41" s="33">
        <v>1861.1</v>
      </c>
      <c r="G41" s="33">
        <f t="shared" si="2"/>
        <v>5.8000000000001819</v>
      </c>
      <c r="H41" s="33">
        <f t="shared" si="0"/>
        <v>5.8000000000001819</v>
      </c>
      <c r="I41" s="49">
        <f t="shared" si="1"/>
        <v>0.99689324548717118</v>
      </c>
      <c r="J41" s="29">
        <v>0.997</v>
      </c>
    </row>
    <row r="42" spans="1:10" s="3" customFormat="1" ht="32.25" thickBot="1" x14ac:dyDescent="0.3">
      <c r="A42" s="60" t="s">
        <v>29</v>
      </c>
      <c r="B42" s="61" t="s">
        <v>48</v>
      </c>
      <c r="C42" s="61" t="s">
        <v>50</v>
      </c>
      <c r="D42" s="62">
        <v>27444.1</v>
      </c>
      <c r="E42" s="63">
        <v>28407.9</v>
      </c>
      <c r="F42" s="63">
        <v>28078.7</v>
      </c>
      <c r="G42" s="63">
        <f t="shared" si="2"/>
        <v>-634.60000000000218</v>
      </c>
      <c r="H42" s="63">
        <f t="shared" si="0"/>
        <v>329.20000000000073</v>
      </c>
      <c r="I42" s="64">
        <f t="shared" si="1"/>
        <v>1.023123367135377</v>
      </c>
      <c r="J42" s="65">
        <v>0.98799999999999999</v>
      </c>
    </row>
    <row r="43" spans="1:10" s="3" customFormat="1" ht="16.5" thickBot="1" x14ac:dyDescent="0.3">
      <c r="A43" s="7" t="s">
        <v>30</v>
      </c>
      <c r="B43" s="18" t="s">
        <v>49</v>
      </c>
      <c r="C43" s="19"/>
      <c r="D43" s="45">
        <f>D44</f>
        <v>140943</v>
      </c>
      <c r="E43" s="32">
        <f>E44</f>
        <v>140943</v>
      </c>
      <c r="F43" s="32">
        <f>F44</f>
        <v>140686.5</v>
      </c>
      <c r="G43" s="32">
        <f t="shared" si="2"/>
        <v>256.5</v>
      </c>
      <c r="H43" s="32">
        <f t="shared" si="0"/>
        <v>256.5</v>
      </c>
      <c r="I43" s="39">
        <f t="shared" si="1"/>
        <v>0.99818011536578621</v>
      </c>
      <c r="J43" s="27">
        <v>0.998</v>
      </c>
    </row>
    <row r="44" spans="1:10" s="3" customFormat="1" ht="16.5" thickBot="1" x14ac:dyDescent="0.3">
      <c r="A44" s="90" t="s">
        <v>31</v>
      </c>
      <c r="B44" s="91" t="s">
        <v>49</v>
      </c>
      <c r="C44" s="91" t="s">
        <v>42</v>
      </c>
      <c r="D44" s="92">
        <v>140943</v>
      </c>
      <c r="E44" s="93">
        <v>140943</v>
      </c>
      <c r="F44" s="93">
        <v>140686.5</v>
      </c>
      <c r="G44" s="93">
        <f t="shared" si="2"/>
        <v>256.5</v>
      </c>
      <c r="H44" s="93">
        <f t="shared" si="0"/>
        <v>256.5</v>
      </c>
      <c r="I44" s="94">
        <f t="shared" si="1"/>
        <v>0.99818011536578621</v>
      </c>
      <c r="J44" s="95">
        <v>0.998</v>
      </c>
    </row>
    <row r="45" spans="1:10" s="3" customFormat="1" ht="16.5" thickBot="1" x14ac:dyDescent="0.3">
      <c r="A45" s="96" t="s">
        <v>32</v>
      </c>
      <c r="B45" s="97" t="s">
        <v>51</v>
      </c>
      <c r="C45" s="98"/>
      <c r="D45" s="99">
        <f>D46+D47+D48</f>
        <v>73206.8</v>
      </c>
      <c r="E45" s="100">
        <f>E46+E47+E48</f>
        <v>71510.8</v>
      </c>
      <c r="F45" s="100">
        <f>F46+F47+F48</f>
        <v>69055.199999999997</v>
      </c>
      <c r="G45" s="100">
        <f t="shared" si="2"/>
        <v>4151.6000000000058</v>
      </c>
      <c r="H45" s="100">
        <f t="shared" si="0"/>
        <v>2455.6000000000058</v>
      </c>
      <c r="I45" s="101">
        <f t="shared" si="1"/>
        <v>0.9432894212013091</v>
      </c>
      <c r="J45" s="102">
        <v>0.96599999999999997</v>
      </c>
    </row>
    <row r="46" spans="1:10" s="3" customFormat="1" ht="15.75" x14ac:dyDescent="0.25">
      <c r="A46" s="53" t="s">
        <v>33</v>
      </c>
      <c r="B46" s="54">
        <v>10</v>
      </c>
      <c r="C46" s="54" t="s">
        <v>42</v>
      </c>
      <c r="D46" s="55">
        <v>7532.3</v>
      </c>
      <c r="E46" s="103">
        <v>7532.3</v>
      </c>
      <c r="F46" s="56">
        <v>7438.3</v>
      </c>
      <c r="G46" s="56">
        <f t="shared" si="2"/>
        <v>94</v>
      </c>
      <c r="H46" s="56">
        <f t="shared" si="0"/>
        <v>94</v>
      </c>
      <c r="I46" s="57">
        <f t="shared" si="1"/>
        <v>0.98752041209192409</v>
      </c>
      <c r="J46" s="58">
        <v>0.98799999999999999</v>
      </c>
    </row>
    <row r="47" spans="1:10" s="3" customFormat="1" ht="15.75" x14ac:dyDescent="0.25">
      <c r="A47" s="22" t="s">
        <v>34</v>
      </c>
      <c r="B47" s="23">
        <v>10</v>
      </c>
      <c r="C47" s="23" t="s">
        <v>45</v>
      </c>
      <c r="D47" s="43">
        <v>65534.5</v>
      </c>
      <c r="E47" s="33">
        <v>63838.5</v>
      </c>
      <c r="F47" s="33">
        <v>61476.9</v>
      </c>
      <c r="G47" s="33">
        <f t="shared" si="2"/>
        <v>4057.5999999999985</v>
      </c>
      <c r="H47" s="33">
        <f t="shared" si="0"/>
        <v>2361.5999999999985</v>
      </c>
      <c r="I47" s="49">
        <f t="shared" si="1"/>
        <v>0.93808452036713486</v>
      </c>
      <c r="J47" s="29">
        <v>0.96299999999999997</v>
      </c>
    </row>
    <row r="48" spans="1:10" s="3" customFormat="1" ht="32.25" thickBot="1" x14ac:dyDescent="0.3">
      <c r="A48" s="60" t="s">
        <v>35</v>
      </c>
      <c r="B48" s="61">
        <v>10</v>
      </c>
      <c r="C48" s="61" t="s">
        <v>47</v>
      </c>
      <c r="D48" s="62">
        <v>140</v>
      </c>
      <c r="E48" s="63">
        <v>140</v>
      </c>
      <c r="F48" s="63">
        <v>140</v>
      </c>
      <c r="G48" s="63">
        <f t="shared" si="2"/>
        <v>0</v>
      </c>
      <c r="H48" s="63">
        <f t="shared" si="0"/>
        <v>0</v>
      </c>
      <c r="I48" s="64">
        <f t="shared" si="1"/>
        <v>1</v>
      </c>
      <c r="J48" s="65">
        <v>1</v>
      </c>
    </row>
    <row r="49" spans="1:10" s="3" customFormat="1" ht="16.5" thickBot="1" x14ac:dyDescent="0.3">
      <c r="A49" s="104" t="s">
        <v>36</v>
      </c>
      <c r="B49" s="105">
        <v>11</v>
      </c>
      <c r="C49" s="105"/>
      <c r="D49" s="106">
        <f>D50+D51+D52</f>
        <v>100180.4</v>
      </c>
      <c r="E49" s="107">
        <f>E50+E51+E52</f>
        <v>100180.4</v>
      </c>
      <c r="F49" s="107">
        <f>F50+F51+F52</f>
        <v>99806.1</v>
      </c>
      <c r="G49" s="107">
        <f t="shared" si="2"/>
        <v>374.29999999998836</v>
      </c>
      <c r="H49" s="107">
        <f t="shared" si="0"/>
        <v>374.29999999998836</v>
      </c>
      <c r="I49" s="108">
        <f t="shared" si="1"/>
        <v>0.99626374021265651</v>
      </c>
      <c r="J49" s="109">
        <v>0.996</v>
      </c>
    </row>
    <row r="50" spans="1:10" s="3" customFormat="1" ht="15.75" x14ac:dyDescent="0.25">
      <c r="A50" s="53" t="s">
        <v>37</v>
      </c>
      <c r="B50" s="54">
        <v>11</v>
      </c>
      <c r="C50" s="54" t="s">
        <v>42</v>
      </c>
      <c r="D50" s="55">
        <v>31714.9</v>
      </c>
      <c r="E50" s="56">
        <v>31714.9</v>
      </c>
      <c r="F50" s="56">
        <v>31714.9</v>
      </c>
      <c r="G50" s="56">
        <f t="shared" si="2"/>
        <v>0</v>
      </c>
      <c r="H50" s="56">
        <f t="shared" si="0"/>
        <v>0</v>
      </c>
      <c r="I50" s="57">
        <f t="shared" si="1"/>
        <v>1</v>
      </c>
      <c r="J50" s="58">
        <v>1</v>
      </c>
    </row>
    <row r="51" spans="1:10" s="3" customFormat="1" ht="15.75" x14ac:dyDescent="0.25">
      <c r="A51" s="22" t="s">
        <v>38</v>
      </c>
      <c r="B51" s="23">
        <v>11</v>
      </c>
      <c r="C51" s="23" t="s">
        <v>43</v>
      </c>
      <c r="D51" s="43">
        <v>3294.4</v>
      </c>
      <c r="E51" s="33">
        <v>3294.4</v>
      </c>
      <c r="F51" s="33">
        <v>2920.1</v>
      </c>
      <c r="G51" s="33">
        <f t="shared" si="2"/>
        <v>374.30000000000018</v>
      </c>
      <c r="H51" s="33">
        <f t="shared" si="0"/>
        <v>374.30000000000018</v>
      </c>
      <c r="I51" s="49">
        <f t="shared" si="1"/>
        <v>0.88638295288975222</v>
      </c>
      <c r="J51" s="29">
        <v>0.88600000000000001</v>
      </c>
    </row>
    <row r="52" spans="1:10" s="3" customFormat="1" ht="16.5" thickBot="1" x14ac:dyDescent="0.3">
      <c r="A52" s="24" t="s">
        <v>65</v>
      </c>
      <c r="B52" s="25">
        <v>11</v>
      </c>
      <c r="C52" s="25" t="s">
        <v>44</v>
      </c>
      <c r="D52" s="44">
        <v>65171.1</v>
      </c>
      <c r="E52" s="35">
        <v>65171.1</v>
      </c>
      <c r="F52" s="35">
        <v>65171.1</v>
      </c>
      <c r="G52" s="35">
        <f t="shared" si="2"/>
        <v>0</v>
      </c>
      <c r="H52" s="35">
        <f t="shared" si="0"/>
        <v>0</v>
      </c>
      <c r="I52" s="50">
        <f t="shared" si="1"/>
        <v>1</v>
      </c>
      <c r="J52" s="30">
        <v>1</v>
      </c>
    </row>
    <row r="53" spans="1:10" s="3" customFormat="1" ht="32.25" thickBot="1" x14ac:dyDescent="0.3">
      <c r="A53" s="96" t="s">
        <v>39</v>
      </c>
      <c r="B53" s="97">
        <v>13</v>
      </c>
      <c r="C53" s="97"/>
      <c r="D53" s="110">
        <f>D54</f>
        <v>355.7</v>
      </c>
      <c r="E53" s="100">
        <f>E54</f>
        <v>355.7</v>
      </c>
      <c r="F53" s="100">
        <f>F54</f>
        <v>355.5</v>
      </c>
      <c r="G53" s="100">
        <f t="shared" si="2"/>
        <v>0.19999999999998863</v>
      </c>
      <c r="H53" s="100">
        <f t="shared" si="0"/>
        <v>0.19999999999998863</v>
      </c>
      <c r="I53" s="101">
        <f t="shared" si="1"/>
        <v>0.9994377284228283</v>
      </c>
      <c r="J53" s="102">
        <v>0.999</v>
      </c>
    </row>
    <row r="54" spans="1:10" s="3" customFormat="1" ht="48" thickBot="1" x14ac:dyDescent="0.3">
      <c r="A54" s="90" t="s">
        <v>40</v>
      </c>
      <c r="B54" s="91">
        <v>13</v>
      </c>
      <c r="C54" s="91" t="s">
        <v>42</v>
      </c>
      <c r="D54" s="92">
        <v>355.7</v>
      </c>
      <c r="E54" s="93">
        <v>355.7</v>
      </c>
      <c r="F54" s="111">
        <v>355.5</v>
      </c>
      <c r="G54" s="93">
        <f t="shared" si="2"/>
        <v>0.19999999999998863</v>
      </c>
      <c r="H54" s="112">
        <f t="shared" si="0"/>
        <v>0.19999999999998863</v>
      </c>
      <c r="I54" s="94">
        <f t="shared" si="1"/>
        <v>0.9994377284228283</v>
      </c>
      <c r="J54" s="95">
        <v>0.999</v>
      </c>
    </row>
    <row r="55" spans="1:10" s="4" customFormat="1" ht="16.5" thickBot="1" x14ac:dyDescent="0.3">
      <c r="A55" s="20" t="s">
        <v>41</v>
      </c>
      <c r="B55" s="21"/>
      <c r="C55" s="21"/>
      <c r="D55" s="46">
        <f>D8+D16+D19+D23+D29+D34+D37+D43+D45+D49+D53</f>
        <v>4094889.1999999997</v>
      </c>
      <c r="E55" s="38">
        <f>E8+E16+E19+E23+E29+E34+E37+E43+E45+E49+E53</f>
        <v>4240954.3999999994</v>
      </c>
      <c r="F55" s="38">
        <f>F8+F16+F19+F23+F29+F34+F37+F43+F45+F49+F53</f>
        <v>4015975.0000000005</v>
      </c>
      <c r="G55" s="38">
        <f t="shared" si="2"/>
        <v>78914.199999999255</v>
      </c>
      <c r="H55" s="38">
        <f t="shared" si="0"/>
        <v>224979.39999999898</v>
      </c>
      <c r="I55" s="51">
        <f t="shared" si="1"/>
        <v>0.98072861165571967</v>
      </c>
      <c r="J55" s="31">
        <v>0.94699999999999995</v>
      </c>
    </row>
    <row r="56" spans="1:10" s="4" customFormat="1" x14ac:dyDescent="0.2">
      <c r="E56" s="5"/>
      <c r="F56" s="14"/>
      <c r="G56" s="14"/>
      <c r="H56" s="14"/>
      <c r="I56" s="14"/>
      <c r="J56" s="14"/>
    </row>
    <row r="57" spans="1:10" s="4" customFormat="1" x14ac:dyDescent="0.2">
      <c r="E57" s="5"/>
      <c r="F57" s="14"/>
      <c r="G57" s="14"/>
      <c r="H57" s="14"/>
      <c r="I57" s="14"/>
      <c r="J57" s="14"/>
    </row>
    <row r="59" spans="1:10" x14ac:dyDescent="0.2">
      <c r="E5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25" right="0.25" top="0.75" bottom="0.75" header="0.3" footer="0.3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Филатова</cp:lastModifiedBy>
  <cp:lastPrinted>2024-03-27T11:18:51Z</cp:lastPrinted>
  <dcterms:created xsi:type="dcterms:W3CDTF">1999-06-18T11:49:53Z</dcterms:created>
  <dcterms:modified xsi:type="dcterms:W3CDTF">2024-03-28T11:18:33Z</dcterms:modified>
</cp:coreProperties>
</file>