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385" yWindow="-15" windowWidth="14430" windowHeight="11355"/>
  </bookViews>
  <sheets>
    <sheet name="Расходы" sheetId="2" r:id="rId1"/>
  </sheets>
  <definedNames>
    <definedName name="_xlnm.Print_Titles" localSheetId="0">Расходы!$6:$7</definedName>
  </definedNames>
  <calcPr calcId="145621"/>
  <fileRecoveryPr repairLoad="1"/>
</workbook>
</file>

<file path=xl/calcChain.xml><?xml version="1.0" encoding="utf-8"?>
<calcChain xmlns="http://schemas.openxmlformats.org/spreadsheetml/2006/main">
  <c r="F45" i="2" l="1"/>
  <c r="E8" i="2" l="1"/>
  <c r="J44" i="2" l="1"/>
  <c r="J43" i="2" s="1"/>
  <c r="I44" i="2"/>
  <c r="I43" i="2" s="1"/>
  <c r="H44" i="2"/>
  <c r="H43" i="2" s="1"/>
  <c r="G44" i="2"/>
  <c r="G43" i="2" s="1"/>
  <c r="D43" i="2"/>
  <c r="F43" i="2"/>
  <c r="E43" i="2"/>
  <c r="J9" i="2" l="1"/>
  <c r="J10" i="2"/>
  <c r="J11" i="2"/>
  <c r="J12" i="2"/>
  <c r="J13" i="2"/>
  <c r="J14" i="2"/>
  <c r="J16" i="2"/>
  <c r="J17" i="2"/>
  <c r="J19" i="2"/>
  <c r="J20" i="2"/>
  <c r="J21" i="2"/>
  <c r="J23" i="2"/>
  <c r="J24" i="2"/>
  <c r="J25" i="2"/>
  <c r="J26" i="2"/>
  <c r="J27" i="2"/>
  <c r="J29" i="2"/>
  <c r="J30" i="2"/>
  <c r="J31" i="2"/>
  <c r="J32" i="2"/>
  <c r="J34" i="2"/>
  <c r="J36" i="2"/>
  <c r="J37" i="2"/>
  <c r="J38" i="2"/>
  <c r="J39" i="2"/>
  <c r="J40" i="2"/>
  <c r="J42" i="2"/>
  <c r="J46" i="2"/>
  <c r="J47" i="2"/>
  <c r="J48" i="2"/>
  <c r="J49" i="2"/>
  <c r="J51" i="2"/>
  <c r="J52" i="2"/>
  <c r="J54" i="2"/>
  <c r="I9" i="2"/>
  <c r="I10" i="2"/>
  <c r="I11" i="2"/>
  <c r="I12" i="2"/>
  <c r="I13" i="2"/>
  <c r="I14" i="2"/>
  <c r="I16" i="2"/>
  <c r="I17" i="2"/>
  <c r="I19" i="2"/>
  <c r="I20" i="2"/>
  <c r="I21" i="2"/>
  <c r="I23" i="2"/>
  <c r="I24" i="2"/>
  <c r="I25" i="2"/>
  <c r="I26" i="2"/>
  <c r="I27" i="2"/>
  <c r="I29" i="2"/>
  <c r="I30" i="2"/>
  <c r="I31" i="2"/>
  <c r="I32" i="2"/>
  <c r="I34" i="2"/>
  <c r="I36" i="2"/>
  <c r="I37" i="2"/>
  <c r="I38" i="2"/>
  <c r="I39" i="2"/>
  <c r="I40" i="2"/>
  <c r="I42" i="2"/>
  <c r="I46" i="2"/>
  <c r="I47" i="2"/>
  <c r="I48" i="2"/>
  <c r="I49" i="2"/>
  <c r="I51" i="2"/>
  <c r="I52" i="2"/>
  <c r="I54" i="2"/>
  <c r="H9" i="2"/>
  <c r="H10" i="2"/>
  <c r="H11" i="2"/>
  <c r="H12" i="2"/>
  <c r="H13" i="2"/>
  <c r="H14" i="2"/>
  <c r="H16" i="2"/>
  <c r="H17" i="2"/>
  <c r="H19" i="2"/>
  <c r="H20" i="2"/>
  <c r="H21" i="2"/>
  <c r="H23" i="2"/>
  <c r="H24" i="2"/>
  <c r="H25" i="2"/>
  <c r="H26" i="2"/>
  <c r="H27" i="2"/>
  <c r="H29" i="2"/>
  <c r="H30" i="2"/>
  <c r="H31" i="2"/>
  <c r="H32" i="2"/>
  <c r="H34" i="2"/>
  <c r="H36" i="2"/>
  <c r="H37" i="2"/>
  <c r="H38" i="2"/>
  <c r="H39" i="2"/>
  <c r="H40" i="2"/>
  <c r="H42" i="2"/>
  <c r="H46" i="2"/>
  <c r="H47" i="2"/>
  <c r="H48" i="2"/>
  <c r="H49" i="2"/>
  <c r="H51" i="2"/>
  <c r="H52" i="2"/>
  <c r="H54" i="2"/>
  <c r="G9" i="2"/>
  <c r="G10" i="2"/>
  <c r="G11" i="2"/>
  <c r="G12" i="2"/>
  <c r="G13" i="2"/>
  <c r="G14" i="2"/>
  <c r="G16" i="2"/>
  <c r="G17" i="2"/>
  <c r="G19" i="2"/>
  <c r="G20" i="2"/>
  <c r="G21" i="2"/>
  <c r="G23" i="2"/>
  <c r="G24" i="2"/>
  <c r="G25" i="2"/>
  <c r="G26" i="2"/>
  <c r="G27" i="2"/>
  <c r="G29" i="2"/>
  <c r="G30" i="2"/>
  <c r="G31" i="2"/>
  <c r="G32" i="2"/>
  <c r="G34" i="2"/>
  <c r="G36" i="2"/>
  <c r="G37" i="2"/>
  <c r="G38" i="2"/>
  <c r="G39" i="2"/>
  <c r="G40" i="2"/>
  <c r="G42" i="2"/>
  <c r="G46" i="2"/>
  <c r="G47" i="2"/>
  <c r="G48" i="2"/>
  <c r="G49" i="2"/>
  <c r="G51" i="2"/>
  <c r="G52" i="2"/>
  <c r="G54" i="2"/>
  <c r="D50" i="2" l="1"/>
  <c r="D45" i="2"/>
  <c r="D33" i="2"/>
  <c r="F8" i="2"/>
  <c r="D8" i="2"/>
  <c r="F50" i="2"/>
  <c r="E50" i="2"/>
  <c r="E45" i="2"/>
  <c r="F33" i="2"/>
  <c r="E33" i="2"/>
  <c r="I8" i="2" l="1"/>
  <c r="J50" i="2"/>
  <c r="I50" i="2"/>
  <c r="H50" i="2"/>
  <c r="G50" i="2"/>
  <c r="I33" i="2"/>
  <c r="G33" i="2"/>
  <c r="H33" i="2"/>
  <c r="J33" i="2"/>
  <c r="G8" i="2"/>
  <c r="H8" i="2"/>
  <c r="J8" i="2"/>
  <c r="D53" i="2"/>
  <c r="D41" i="2"/>
  <c r="D35" i="2"/>
  <c r="D28" i="2"/>
  <c r="D22" i="2"/>
  <c r="D18" i="2"/>
  <c r="D15" i="2"/>
  <c r="D55" i="2" l="1"/>
  <c r="G45" i="2" l="1"/>
  <c r="I45" i="2"/>
  <c r="J45" i="2"/>
  <c r="H45" i="2"/>
  <c r="F41" i="2"/>
  <c r="F35" i="2"/>
  <c r="F28" i="2"/>
  <c r="F22" i="2"/>
  <c r="F18" i="2"/>
  <c r="F15" i="2"/>
  <c r="I41" i="2" l="1"/>
  <c r="G41" i="2"/>
  <c r="I35" i="2"/>
  <c r="G35" i="2"/>
  <c r="G28" i="2"/>
  <c r="I28" i="2"/>
  <c r="I22" i="2"/>
  <c r="G22" i="2"/>
  <c r="I18" i="2"/>
  <c r="G18" i="2"/>
  <c r="I15" i="2"/>
  <c r="G15" i="2"/>
  <c r="F53" i="2"/>
  <c r="F55" i="2" s="1"/>
  <c r="G53" i="2" l="1"/>
  <c r="I53" i="2"/>
  <c r="E35" i="2"/>
  <c r="E53" i="2"/>
  <c r="E28" i="2"/>
  <c r="E22" i="2"/>
  <c r="E18" i="2"/>
  <c r="E15" i="2"/>
  <c r="J15" i="2" l="1"/>
  <c r="H15" i="2"/>
  <c r="H53" i="2"/>
  <c r="J53" i="2"/>
  <c r="H35" i="2"/>
  <c r="J35" i="2"/>
  <c r="H28" i="2"/>
  <c r="J28" i="2"/>
  <c r="H22" i="2"/>
  <c r="J22" i="2"/>
  <c r="J18" i="2"/>
  <c r="H18" i="2"/>
  <c r="G55" i="2"/>
  <c r="I55" i="2"/>
  <c r="E41" i="2"/>
  <c r="E55" i="2" s="1"/>
  <c r="J41" i="2" l="1"/>
  <c r="H41" i="2"/>
  <c r="H55" i="2" l="1"/>
  <c r="J55" i="2"/>
</calcChain>
</file>

<file path=xl/sharedStrings.xml><?xml version="1.0" encoding="utf-8"?>
<sst xmlns="http://schemas.openxmlformats.org/spreadsheetml/2006/main" count="138" uniqueCount="79">
  <si>
    <t xml:space="preserve"> Наименование показателя</t>
  </si>
  <si>
    <t>Общегосударственные вопросы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</si>
  <si>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</si>
  <si>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</si>
  <si>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</si>
  <si>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 Обеспечение  деятельности  финансовых,налоговых  и  таможенных  органов  и  органов  финансового  (финансово-бюджетного)  надзора</t>
  </si>
  <si>
    <t xml:space="preserve">  Другие общегосударственные вопросы</t>
  </si>
  <si>
    <t>Национальная оборона</t>
  </si>
  <si>
    <t xml:space="preserve">  Мобилизационная  и  вневойсковая  подготовка</t>
  </si>
  <si>
    <t>Национальная безопасность и правоохранительная деятельность</t>
  </si>
  <si>
    <t xml:space="preserve">  Гражданская  оборона</t>
  </si>
  <si>
    <t xml:space="preserve">  Защита населения и территории от чрезвычайных ситуаций природного и техногенного характера,пожарная безопасность</t>
  </si>
  <si>
    <t xml:space="preserve">  Другие  вопросы  в  области  национальной  безопасности  и  правоохранительной  деятельности</t>
  </si>
  <si>
    <t>Национальная экономика</t>
  </si>
  <si>
    <t xml:space="preserve">  Транспорт</t>
  </si>
  <si>
    <t xml:space="preserve">  Дорожное  хозяйство  (дорожные  фонды)  </t>
  </si>
  <si>
    <t xml:space="preserve">  Связь и информатика</t>
  </si>
  <si>
    <t xml:space="preserve">  Другие вопросы в области национальной экономики</t>
  </si>
  <si>
    <t>Жилищно-коммунальное хозяйство</t>
  </si>
  <si>
    <t xml:space="preserve">  Жилищное хозяйство</t>
  </si>
  <si>
    <t xml:space="preserve">  Благоустройство</t>
  </si>
  <si>
    <t xml:space="preserve">  Другие вопросы в области жилищно-коммунального хозяйства</t>
  </si>
  <si>
    <t>Охрана окружающей среды</t>
  </si>
  <si>
    <t>Образование</t>
  </si>
  <si>
    <t xml:space="preserve">  Дошкольное образование</t>
  </si>
  <si>
    <t xml:space="preserve">  Общее образование</t>
  </si>
  <si>
    <t xml:space="preserve">  Дополнительное образование детей</t>
  </si>
  <si>
    <t xml:space="preserve">  Молодежная политика </t>
  </si>
  <si>
    <t xml:space="preserve">  Другие вопросы в области образования</t>
  </si>
  <si>
    <t>Культура,  кинематография</t>
  </si>
  <si>
    <t xml:space="preserve">  Культура </t>
  </si>
  <si>
    <t>Социальная политика</t>
  </si>
  <si>
    <t xml:space="preserve">  Пенсионное обеспечение</t>
  </si>
  <si>
    <t xml:space="preserve">  Охрана семьи и детства</t>
  </si>
  <si>
    <t xml:space="preserve">  Другие  вопросы  в  области  социальной  политики  </t>
  </si>
  <si>
    <t>Физическая  культура  и  спорт</t>
  </si>
  <si>
    <t xml:space="preserve">  Массовый  спорт</t>
  </si>
  <si>
    <t>ВСЕГО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</si>
  <si>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</si>
  <si>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</si>
  <si>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</si>
  <si>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</si>
  <si>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</si>
  <si>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</si>
  <si>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</si>
  <si>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</si>
  <si>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</si>
  <si>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</si>
  <si>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 xml:space="preserve">Раздел </t>
  </si>
  <si>
    <t>Подраздел</t>
  </si>
  <si>
    <t>1</t>
  </si>
  <si>
    <t>2</t>
  </si>
  <si>
    <t>3</t>
  </si>
  <si>
    <t>4</t>
  </si>
  <si>
    <t>5</t>
  </si>
  <si>
    <t>6</t>
  </si>
  <si>
    <t xml:space="preserve">  Коммунальное хозяйство</t>
  </si>
  <si>
    <t xml:space="preserve">  Мобилизационная подготовка экономики</t>
  </si>
  <si>
    <t xml:space="preserve">  Сельское хозяйство и рыболовство</t>
  </si>
  <si>
    <t xml:space="preserve">  Сбор, удаление отходов и очистка сточных вод</t>
  </si>
  <si>
    <t xml:space="preserve">  Спорт высших достижений</t>
  </si>
  <si>
    <t>11</t>
  </si>
  <si>
    <t xml:space="preserve">  Резервные фонды</t>
  </si>
  <si>
    <t>7</t>
  </si>
  <si>
    <t>8</t>
  </si>
  <si>
    <t>9</t>
  </si>
  <si>
    <t xml:space="preserve">  Социальное обеспечение населения</t>
  </si>
  <si>
    <t>Обслуживание государственного (муниципального) долга</t>
  </si>
  <si>
    <t xml:space="preserve">  Обслуживание государственного (муниципального) внутреннего долга</t>
  </si>
  <si>
    <t>Здравоохранение</t>
  </si>
  <si>
    <t xml:space="preserve">  Другие вопросы в области здравоохранения</t>
  </si>
  <si>
    <t>План согласно отчёта об исполнении бюджета городского округа Лыткарино на 01.01.2025 г.,          тыс. руб.                   (ф.о. 0503117)</t>
  </si>
  <si>
    <t>Исполнено на 01.01.2025 г., тыс. руб.         (ф.о. 0503117)</t>
  </si>
  <si>
    <t>План, утверждённый решением о бюджете городского округа Лыткарино от 19.12.2024           № 552/64,               тыс. руб.</t>
  </si>
  <si>
    <t>Отклонение от плана, утверждённого решением о бюджете городского округа Лыткарино от 19.12.2024              № 552/64                 (гр. 4 - гр. 6)</t>
  </si>
  <si>
    <t xml:space="preserve">Отклонение от плана согласно отчёта об исполнении бюджета городского округа Лыткарино на 01.01.2025 г.                                         (ф.о. 0503117)          (гр. 5 - гр. 6)                                                                                                </t>
  </si>
  <si>
    <t>% исполнения плана, утверждённого решением о бюджете городского округа Лыткарино от 19.12.2024           № 552/64                        (гр. 6/гр. 4)</t>
  </si>
  <si>
    <t>% исполнения плана согласно отчёта об исполнении бюджета городского округа Лыткарино на 01.01.2025 г.                              (ф.о. 0503117)          (гр. 6/гр. 5)</t>
  </si>
  <si>
    <t>Сведения об исполнении бюджета городского округа Лыткарино в части распределения ассигнований по разделам и подразделам классификации расходов на 01.01.2025 года в сравнении с плановыми значениями, утверждёнными решением о бюджете, и в сравнении с плановыми значениями согласно отчёта об исполнении бюджета городского округа Лыткарино, и отклонение от них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</si>
</sst>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_ ;[Red]\-#,##0.00_ ;\-&quot;  &quot;"/>
    <numFmt numFmtId="165" formatCode="_-* #,##0_р_._-;\-* #,##0_р_._-;_-* &quot;-&quot;_р_._-;_-@_-"/>
    <numFmt numFmtId="166" formatCode="_-* #,##0.00_р_._-;\-* #,##0.00_р_._-;_-* &quot;-&quot;??_р_._-;_-@_-"/>
    <numFmt numFmtId="167" formatCode="0.0%"/>
    <numFmt numFmtId="168" formatCode="#,##0.0"/>
  </numFmts>
  <fonts count="29" x14ac:knownFonts="1">
    <font>
      <sz val="10"/>
      <name val="Arial Cyr"/>
      <charset val="204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sz val="10"/>
      <color indexed="8"/>
      <name val="Times New Roman"/>
      <family val="1"/>
      <charset val="204"/>
    </font>
    <font>
      <sz val="10"/>
      <color indexed="9"/>
      <name val="Times New Roman"/>
      <family val="1"/>
      <charset val="204"/>
    </font>
    <font>
      <sz val="10"/>
      <color indexed="62"/>
      <name val="Times New Roman"/>
      <family val="1"/>
      <charset val="204"/>
    </font>
    <font>
      <b/>
      <sz val="10"/>
      <color indexed="63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5"/>
      <color indexed="62"/>
      <name val="Times New Roman"/>
      <family val="1"/>
      <charset val="204"/>
    </font>
    <font>
      <b/>
      <sz val="13"/>
      <color indexed="62"/>
      <name val="Times New Roman"/>
      <family val="1"/>
      <charset val="204"/>
    </font>
    <font>
      <b/>
      <sz val="11"/>
      <color indexed="62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indexed="9"/>
      <name val="Times New Roman"/>
      <family val="1"/>
      <charset val="204"/>
    </font>
    <font>
      <b/>
      <sz val="18"/>
      <color indexed="62"/>
      <name val="Cambria"/>
      <family val="1"/>
      <charset val="204"/>
    </font>
    <font>
      <sz val="10"/>
      <color indexed="19"/>
      <name val="Times New Roman"/>
      <family val="1"/>
      <charset val="204"/>
    </font>
    <font>
      <sz val="10"/>
      <color indexed="20"/>
      <name val="Times New Roman"/>
      <family val="1"/>
      <charset val="204"/>
    </font>
    <font>
      <i/>
      <sz val="10"/>
      <color indexed="23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color indexed="17"/>
      <name val="Times New Roman"/>
      <family val="1"/>
      <charset val="204"/>
    </font>
    <font>
      <sz val="10"/>
      <name val="Arial Cyr"/>
      <charset val="204"/>
    </font>
    <font>
      <sz val="14"/>
      <name val="Arial Cyr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6">
    <xf numFmtId="0" fontId="0" fillId="2" borderId="1"/>
    <xf numFmtId="0" fontId="5" fillId="2" borderId="1"/>
    <xf numFmtId="0" fontId="6" fillId="4" borderId="1" applyNumberFormat="0" applyBorder="0" applyAlignment="0" applyProtection="0"/>
    <xf numFmtId="0" fontId="6" fillId="5" borderId="1" applyNumberFormat="0" applyBorder="0" applyAlignment="0" applyProtection="0"/>
    <xf numFmtId="0" fontId="6" fillId="6" borderId="1" applyNumberFormat="0" applyBorder="0" applyAlignment="0" applyProtection="0"/>
    <xf numFmtId="0" fontId="6" fillId="7" borderId="1" applyNumberFormat="0" applyBorder="0" applyAlignment="0" applyProtection="0"/>
    <xf numFmtId="0" fontId="6" fillId="8" borderId="1" applyNumberFormat="0" applyBorder="0" applyAlignment="0" applyProtection="0"/>
    <xf numFmtId="0" fontId="6" fillId="6" borderId="1" applyNumberFormat="0" applyBorder="0" applyAlignment="0" applyProtection="0"/>
    <xf numFmtId="0" fontId="6" fillId="8" borderId="1" applyNumberFormat="0" applyBorder="0" applyAlignment="0" applyProtection="0"/>
    <xf numFmtId="0" fontId="6" fillId="5" borderId="1" applyNumberFormat="0" applyBorder="0" applyAlignment="0" applyProtection="0"/>
    <xf numFmtId="0" fontId="6" fillId="9" borderId="1" applyNumberFormat="0" applyBorder="0" applyAlignment="0" applyProtection="0"/>
    <xf numFmtId="0" fontId="6" fillId="10" borderId="1" applyNumberFormat="0" applyBorder="0" applyAlignment="0" applyProtection="0"/>
    <xf numFmtId="0" fontId="6" fillId="8" borderId="1" applyNumberFormat="0" applyBorder="0" applyAlignment="0" applyProtection="0"/>
    <xf numFmtId="0" fontId="6" fillId="6" borderId="1" applyNumberFormat="0" applyBorder="0" applyAlignment="0" applyProtection="0"/>
    <xf numFmtId="0" fontId="7" fillId="8" borderId="1" applyNumberFormat="0" applyBorder="0" applyAlignment="0" applyProtection="0"/>
    <xf numFmtId="0" fontId="7" fillId="11" borderId="1" applyNumberFormat="0" applyBorder="0" applyAlignment="0" applyProtection="0"/>
    <xf numFmtId="0" fontId="7" fillId="12" borderId="1" applyNumberFormat="0" applyBorder="0" applyAlignment="0" applyProtection="0"/>
    <xf numFmtId="0" fontId="7" fillId="10" borderId="1" applyNumberFormat="0" applyBorder="0" applyAlignment="0" applyProtection="0"/>
    <xf numFmtId="0" fontId="7" fillId="8" borderId="1" applyNumberFormat="0" applyBorder="0" applyAlignment="0" applyProtection="0"/>
    <xf numFmtId="0" fontId="7" fillId="5" borderId="1" applyNumberFormat="0" applyBorder="0" applyAlignment="0" applyProtection="0"/>
    <xf numFmtId="0" fontId="7" fillId="13" borderId="1" applyNumberFormat="0" applyBorder="0" applyAlignment="0" applyProtection="0"/>
    <xf numFmtId="0" fontId="7" fillId="11" borderId="1" applyNumberFormat="0" applyBorder="0" applyAlignment="0" applyProtection="0"/>
    <xf numFmtId="0" fontId="7" fillId="12" borderId="1" applyNumberFormat="0" applyBorder="0" applyAlignment="0" applyProtection="0"/>
    <xf numFmtId="0" fontId="7" fillId="14" borderId="1" applyNumberFormat="0" applyBorder="0" applyAlignment="0" applyProtection="0"/>
    <xf numFmtId="0" fontId="7" fillId="15" borderId="1" applyNumberFormat="0" applyBorder="0" applyAlignment="0" applyProtection="0"/>
    <xf numFmtId="0" fontId="7" fillId="16" borderId="1" applyNumberFormat="0" applyBorder="0" applyAlignment="0" applyProtection="0"/>
    <xf numFmtId="0" fontId="8" fillId="9" borderId="3" applyNumberFormat="0" applyAlignment="0" applyProtection="0"/>
    <xf numFmtId="0" fontId="9" fillId="17" borderId="4" applyNumberFormat="0" applyAlignment="0" applyProtection="0"/>
    <xf numFmtId="0" fontId="10" fillId="17" borderId="3" applyNumberFormat="0" applyAlignment="0" applyProtection="0"/>
    <xf numFmtId="0" fontId="11" fillId="2" borderId="5" applyNumberFormat="0" applyFill="0" applyAlignment="0" applyProtection="0"/>
    <xf numFmtId="0" fontId="12" fillId="2" borderId="6" applyNumberFormat="0" applyFill="0" applyAlignment="0" applyProtection="0"/>
    <xf numFmtId="0" fontId="13" fillId="2" borderId="7" applyNumberFormat="0" applyFill="0" applyAlignment="0" applyProtection="0"/>
    <xf numFmtId="0" fontId="13" fillId="2" borderId="1" applyNumberFormat="0" applyFill="0" applyBorder="0" applyAlignment="0" applyProtection="0"/>
    <xf numFmtId="0" fontId="14" fillId="2" borderId="8" applyNumberFormat="0" applyFill="0" applyAlignment="0" applyProtection="0"/>
    <xf numFmtId="0" fontId="15" fillId="18" borderId="9" applyNumberFormat="0" applyAlignment="0" applyProtection="0"/>
    <xf numFmtId="0" fontId="16" fillId="2" borderId="1" applyNumberFormat="0" applyFill="0" applyBorder="0" applyAlignment="0" applyProtection="0"/>
    <xf numFmtId="0" fontId="17" fillId="9" borderId="1" applyNumberFormat="0" applyBorder="0" applyAlignment="0" applyProtection="0"/>
    <xf numFmtId="0" fontId="18" fillId="19" borderId="1" applyNumberFormat="0" applyBorder="0" applyAlignment="0" applyProtection="0"/>
    <xf numFmtId="0" fontId="19" fillId="2" borderId="1" applyNumberFormat="0" applyFill="0" applyBorder="0" applyAlignment="0" applyProtection="0"/>
    <xf numFmtId="0" fontId="22" fillId="6" borderId="10" applyNumberFormat="0" applyFont="0" applyAlignment="0" applyProtection="0"/>
    <xf numFmtId="0" fontId="20" fillId="2" borderId="11" applyNumberFormat="0" applyFill="0" applyAlignment="0" applyProtection="0"/>
    <xf numFmtId="0" fontId="20" fillId="2" borderId="1" applyNumberFormat="0" applyFill="0" applyBorder="0" applyAlignment="0" applyProtection="0"/>
    <xf numFmtId="165" fontId="22" fillId="2" borderId="1" applyFont="0" applyFill="0" applyBorder="0" applyAlignment="0" applyProtection="0"/>
    <xf numFmtId="166" fontId="22" fillId="2" borderId="1" applyFont="0" applyFill="0" applyBorder="0" applyAlignment="0" applyProtection="0"/>
    <xf numFmtId="0" fontId="21" fillId="8" borderId="1" applyNumberFormat="0" applyBorder="0" applyAlignment="0" applyProtection="0"/>
    <xf numFmtId="0" fontId="26" fillId="2" borderId="2"/>
  </cellStyleXfs>
  <cellXfs count="109">
    <xf numFmtId="0" fontId="0" fillId="2" borderId="1" xfId="0"/>
    <xf numFmtId="0" fontId="2" fillId="2" borderId="1" xfId="0" applyFont="1" applyAlignment="1">
      <alignment horizontal="left" vertical="center"/>
    </xf>
    <xf numFmtId="0" fontId="0" fillId="2" borderId="1" xfId="0" applyAlignment="1">
      <alignment horizontal="left" vertical="center"/>
    </xf>
    <xf numFmtId="0" fontId="1" fillId="2" borderId="1" xfId="0" applyFont="1" applyAlignment="1">
      <alignment horizontal="left" vertical="center"/>
    </xf>
    <xf numFmtId="0" fontId="0" fillId="2" borderId="2" xfId="0" applyBorder="1" applyAlignment="1">
      <alignment horizontal="left" vertical="center"/>
    </xf>
    <xf numFmtId="164" fontId="2" fillId="2" borderId="2" xfId="0" applyNumberFormat="1" applyFont="1" applyBorder="1" applyAlignment="1">
      <alignment horizontal="left" vertical="center"/>
    </xf>
    <xf numFmtId="2" fontId="0" fillId="2" borderId="1" xfId="0" applyNumberFormat="1" applyAlignment="1">
      <alignment horizontal="left" vertical="center"/>
    </xf>
    <xf numFmtId="0" fontId="24" fillId="20" borderId="12" xfId="0" applyFont="1" applyFill="1" applyBorder="1" applyAlignment="1">
      <alignment horizontal="left" vertical="center" wrapText="1"/>
    </xf>
    <xf numFmtId="0" fontId="2" fillId="2" borderId="2" xfId="0" applyFont="1" applyBorder="1" applyAlignment="1">
      <alignment horizontal="left" vertical="center"/>
    </xf>
    <xf numFmtId="49" fontId="2" fillId="2" borderId="2" xfId="0" applyNumberFormat="1" applyFont="1" applyBorder="1" applyAlignment="1">
      <alignment horizontal="left" vertical="center"/>
    </xf>
    <xf numFmtId="49" fontId="24" fillId="2" borderId="12" xfId="0" applyNumberFormat="1" applyFont="1" applyBorder="1" applyAlignment="1">
      <alignment horizontal="center" vertical="center" wrapText="1"/>
    </xf>
    <xf numFmtId="49" fontId="24" fillId="0" borderId="12" xfId="0" applyNumberFormat="1" applyFont="1" applyFill="1" applyBorder="1" applyAlignment="1">
      <alignment horizontal="center" vertical="center" wrapText="1"/>
    </xf>
    <xf numFmtId="0" fontId="2" fillId="0" borderId="1" xfId="0" applyFont="1" applyFill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0" fontId="2" fillId="0" borderId="2" xfId="0" applyNumberFormat="1" applyFont="1" applyFill="1" applyBorder="1" applyAlignment="1">
      <alignment horizontal="center" vertical="center"/>
    </xf>
    <xf numFmtId="0" fontId="0" fillId="0" borderId="1" xfId="0" applyFill="1" applyAlignment="1">
      <alignment horizontal="center" vertical="center"/>
    </xf>
    <xf numFmtId="0" fontId="1" fillId="2" borderId="13" xfId="0" applyFont="1" applyBorder="1" applyAlignment="1">
      <alignment horizontal="left" vertical="center"/>
    </xf>
    <xf numFmtId="0" fontId="24" fillId="20" borderId="12" xfId="0" applyFont="1" applyFill="1" applyBorder="1" applyAlignment="1">
      <alignment horizontal="center" wrapText="1"/>
    </xf>
    <xf numFmtId="0" fontId="24" fillId="20" borderId="12" xfId="0" quotePrefix="1" applyFont="1" applyFill="1" applyBorder="1" applyAlignment="1">
      <alignment horizontal="center"/>
    </xf>
    <xf numFmtId="0" fontId="24" fillId="20" borderId="12" xfId="0" applyFont="1" applyFill="1" applyBorder="1" applyAlignment="1">
      <alignment horizontal="center"/>
    </xf>
    <xf numFmtId="0" fontId="4" fillId="20" borderId="14" xfId="0" quotePrefix="1" applyFont="1" applyFill="1" applyBorder="1" applyAlignment="1">
      <alignment horizontal="center"/>
    </xf>
    <xf numFmtId="167" fontId="24" fillId="2" borderId="12" xfId="0" applyNumberFormat="1" applyFont="1" applyBorder="1" applyAlignment="1">
      <alignment horizontal="center"/>
    </xf>
    <xf numFmtId="0" fontId="4" fillId="20" borderId="14" xfId="0" applyFont="1" applyFill="1" applyBorder="1" applyAlignment="1">
      <alignment horizontal="center"/>
    </xf>
    <xf numFmtId="168" fontId="24" fillId="3" borderId="12" xfId="0" applyNumberFormat="1" applyFont="1" applyFill="1" applyBorder="1" applyAlignment="1">
      <alignment horizontal="center"/>
    </xf>
    <xf numFmtId="168" fontId="4" fillId="3" borderId="14" xfId="0" applyNumberFormat="1" applyFont="1" applyFill="1" applyBorder="1" applyAlignment="1">
      <alignment horizontal="center"/>
    </xf>
    <xf numFmtId="168" fontId="3" fillId="3" borderId="14" xfId="45" applyNumberFormat="1" applyFont="1" applyFill="1" applyBorder="1" applyAlignment="1">
      <alignment horizontal="center" wrapText="1"/>
    </xf>
    <xf numFmtId="168" fontId="3" fillId="3" borderId="14" xfId="0" applyNumberFormat="1" applyFont="1" applyFill="1" applyBorder="1" applyAlignment="1">
      <alignment horizontal="center" wrapText="1"/>
    </xf>
    <xf numFmtId="167" fontId="24" fillId="3" borderId="12" xfId="0" applyNumberFormat="1" applyFont="1" applyFill="1" applyBorder="1" applyAlignment="1">
      <alignment horizontal="center"/>
    </xf>
    <xf numFmtId="49" fontId="28" fillId="2" borderId="12" xfId="0" applyNumberFormat="1" applyFont="1" applyBorder="1" applyAlignment="1">
      <alignment horizontal="center" wrapText="1"/>
    </xf>
    <xf numFmtId="49" fontId="24" fillId="2" borderId="12" xfId="0" applyNumberFormat="1" applyFont="1" applyBorder="1" applyAlignment="1">
      <alignment horizontal="left" wrapText="1"/>
    </xf>
    <xf numFmtId="167" fontId="4" fillId="3" borderId="14" xfId="0" applyNumberFormat="1" applyFont="1" applyFill="1" applyBorder="1" applyAlignment="1">
      <alignment horizontal="center"/>
    </xf>
    <xf numFmtId="49" fontId="27" fillId="0" borderId="2" xfId="0" applyNumberFormat="1" applyFont="1" applyFill="1" applyBorder="1" applyAlignment="1">
      <alignment horizontal="center" vertical="center"/>
    </xf>
    <xf numFmtId="0" fontId="4" fillId="20" borderId="15" xfId="0" quotePrefix="1" applyFont="1" applyFill="1" applyBorder="1" applyAlignment="1">
      <alignment horizontal="center"/>
    </xf>
    <xf numFmtId="168" fontId="4" fillId="3" borderId="15" xfId="0" applyNumberFormat="1" applyFont="1" applyFill="1" applyBorder="1" applyAlignment="1">
      <alignment horizontal="center"/>
    </xf>
    <xf numFmtId="167" fontId="4" fillId="3" borderId="15" xfId="0" applyNumberFormat="1" applyFont="1" applyFill="1" applyBorder="1" applyAlignment="1">
      <alignment horizontal="center"/>
    </xf>
    <xf numFmtId="49" fontId="4" fillId="20" borderId="14" xfId="0" quotePrefix="1" applyNumberFormat="1" applyFont="1" applyFill="1" applyBorder="1" applyAlignment="1">
      <alignment horizontal="center"/>
    </xf>
    <xf numFmtId="0" fontId="4" fillId="20" borderId="16" xfId="0" quotePrefix="1" applyFont="1" applyFill="1" applyBorder="1" applyAlignment="1">
      <alignment horizontal="center"/>
    </xf>
    <xf numFmtId="168" fontId="4" fillId="3" borderId="16" xfId="0" applyNumberFormat="1" applyFont="1" applyFill="1" applyBorder="1" applyAlignment="1">
      <alignment horizontal="center"/>
    </xf>
    <xf numFmtId="167" fontId="4" fillId="3" borderId="16" xfId="0" applyNumberFormat="1" applyFont="1" applyFill="1" applyBorder="1" applyAlignment="1">
      <alignment horizontal="center"/>
    </xf>
    <xf numFmtId="0" fontId="24" fillId="3" borderId="17" xfId="0" applyFont="1" applyFill="1" applyBorder="1" applyAlignment="1">
      <alignment horizontal="left" vertical="center" wrapText="1"/>
    </xf>
    <xf numFmtId="0" fontId="24" fillId="3" borderId="17" xfId="0" quotePrefix="1" applyFont="1" applyFill="1" applyBorder="1" applyAlignment="1">
      <alignment horizontal="center"/>
    </xf>
    <xf numFmtId="168" fontId="24" fillId="3" borderId="17" xfId="0" quotePrefix="1" applyNumberFormat="1" applyFont="1" applyFill="1" applyBorder="1" applyAlignment="1">
      <alignment horizontal="center"/>
    </xf>
    <xf numFmtId="168" fontId="24" fillId="3" borderId="17" xfId="0" applyNumberFormat="1" applyFont="1" applyFill="1" applyBorder="1" applyAlignment="1">
      <alignment horizontal="center"/>
    </xf>
    <xf numFmtId="168" fontId="24" fillId="3" borderId="13" xfId="0" applyNumberFormat="1" applyFont="1" applyFill="1" applyBorder="1" applyAlignment="1">
      <alignment horizontal="center"/>
    </xf>
    <xf numFmtId="0" fontId="24" fillId="20" borderId="17" xfId="0" applyFont="1" applyFill="1" applyBorder="1" applyAlignment="1">
      <alignment horizontal="left" vertical="center" wrapText="1"/>
    </xf>
    <xf numFmtId="0" fontId="24" fillId="20" borderId="17" xfId="0" quotePrefix="1" applyFont="1" applyFill="1" applyBorder="1" applyAlignment="1">
      <alignment horizontal="center"/>
    </xf>
    <xf numFmtId="0" fontId="24" fillId="20" borderId="17" xfId="0" quotePrefix="1" applyFont="1" applyFill="1" applyBorder="1" applyAlignment="1">
      <alignment horizontal="center" vertical="center"/>
    </xf>
    <xf numFmtId="0" fontId="24" fillId="3" borderId="17" xfId="0" applyFont="1" applyFill="1" applyBorder="1" applyAlignment="1">
      <alignment horizontal="left" vertical="top" wrapText="1"/>
    </xf>
    <xf numFmtId="0" fontId="4" fillId="3" borderId="17" xfId="0" quotePrefix="1" applyFont="1" applyFill="1" applyBorder="1" applyAlignment="1">
      <alignment horizontal="center"/>
    </xf>
    <xf numFmtId="168" fontId="4" fillId="3" borderId="15" xfId="0" quotePrefix="1" applyNumberFormat="1" applyFont="1" applyFill="1" applyBorder="1" applyAlignment="1">
      <alignment horizontal="center"/>
    </xf>
    <xf numFmtId="168" fontId="4" fillId="3" borderId="16" xfId="0" quotePrefix="1" applyNumberFormat="1" applyFont="1" applyFill="1" applyBorder="1" applyAlignment="1">
      <alignment horizontal="center"/>
    </xf>
    <xf numFmtId="0" fontId="24" fillId="20" borderId="17" xfId="0" applyFont="1" applyFill="1" applyBorder="1" applyAlignment="1">
      <alignment horizontal="center"/>
    </xf>
    <xf numFmtId="0" fontId="4" fillId="20" borderId="15" xfId="0" applyFont="1" applyFill="1" applyBorder="1" applyAlignment="1">
      <alignment horizontal="center"/>
    </xf>
    <xf numFmtId="168" fontId="3" fillId="3" borderId="15" xfId="45" applyNumberFormat="1" applyFont="1" applyFill="1" applyBorder="1" applyAlignment="1">
      <alignment horizontal="center" wrapText="1"/>
    </xf>
    <xf numFmtId="0" fontId="24" fillId="20" borderId="18" xfId="0" applyFont="1" applyFill="1" applyBorder="1" applyAlignment="1">
      <alignment horizontal="left" vertical="center" wrapText="1"/>
    </xf>
    <xf numFmtId="0" fontId="24" fillId="20" borderId="18" xfId="0" quotePrefix="1" applyFont="1" applyFill="1" applyBorder="1" applyAlignment="1">
      <alignment horizontal="center"/>
    </xf>
    <xf numFmtId="168" fontId="24" fillId="3" borderId="18" xfId="0" applyNumberFormat="1" applyFont="1" applyFill="1" applyBorder="1" applyAlignment="1">
      <alignment horizontal="center"/>
    </xf>
    <xf numFmtId="168" fontId="24" fillId="3" borderId="12" xfId="0" quotePrefix="1" applyNumberFormat="1" applyFont="1" applyFill="1" applyBorder="1" applyAlignment="1">
      <alignment horizontal="center"/>
    </xf>
    <xf numFmtId="168" fontId="4" fillId="3" borderId="14" xfId="0" quotePrefix="1" applyNumberFormat="1" applyFont="1" applyFill="1" applyBorder="1" applyAlignment="1">
      <alignment horizontal="center"/>
    </xf>
    <xf numFmtId="168" fontId="24" fillId="3" borderId="18" xfId="0" quotePrefix="1" applyNumberFormat="1" applyFont="1" applyFill="1" applyBorder="1" applyAlignment="1">
      <alignment horizontal="center"/>
    </xf>
    <xf numFmtId="0" fontId="4" fillId="20" borderId="19" xfId="0" applyFont="1" applyFill="1" applyBorder="1" applyAlignment="1">
      <alignment horizontal="left" vertical="center" wrapText="1"/>
    </xf>
    <xf numFmtId="0" fontId="4" fillId="20" borderId="21" xfId="0" applyFont="1" applyFill="1" applyBorder="1" applyAlignment="1">
      <alignment horizontal="left" vertical="center" wrapText="1"/>
    </xf>
    <xf numFmtId="0" fontId="4" fillId="20" borderId="23" xfId="0" applyFont="1" applyFill="1" applyBorder="1" applyAlignment="1">
      <alignment horizontal="left" vertical="center" wrapText="1"/>
    </xf>
    <xf numFmtId="168" fontId="3" fillId="3" borderId="16" xfId="45" applyNumberFormat="1" applyFont="1" applyFill="1" applyBorder="1" applyAlignment="1">
      <alignment horizontal="center" wrapText="1"/>
    </xf>
    <xf numFmtId="167" fontId="4" fillId="2" borderId="20" xfId="0" applyNumberFormat="1" applyFont="1" applyBorder="1" applyAlignment="1">
      <alignment horizontal="center"/>
    </xf>
    <xf numFmtId="167" fontId="4" fillId="2" borderId="22" xfId="0" applyNumberFormat="1" applyFont="1" applyBorder="1" applyAlignment="1">
      <alignment horizontal="center"/>
    </xf>
    <xf numFmtId="167" fontId="4" fillId="2" borderId="24" xfId="0" applyNumberFormat="1" applyFont="1" applyBorder="1" applyAlignment="1">
      <alignment horizontal="center"/>
    </xf>
    <xf numFmtId="0" fontId="4" fillId="3" borderId="21" xfId="0" applyFont="1" applyFill="1" applyBorder="1" applyAlignment="1">
      <alignment horizontal="left" vertical="center" wrapText="1"/>
    </xf>
    <xf numFmtId="168" fontId="24" fillId="3" borderId="25" xfId="0" applyNumberFormat="1" applyFont="1" applyFill="1" applyBorder="1" applyAlignment="1">
      <alignment horizontal="center"/>
    </xf>
    <xf numFmtId="167" fontId="24" fillId="3" borderId="25" xfId="0" applyNumberFormat="1" applyFont="1" applyFill="1" applyBorder="1" applyAlignment="1">
      <alignment horizontal="center"/>
    </xf>
    <xf numFmtId="167" fontId="24" fillId="2" borderId="25" xfId="0" applyNumberFormat="1" applyFont="1" applyBorder="1" applyAlignment="1">
      <alignment horizontal="center"/>
    </xf>
    <xf numFmtId="0" fontId="4" fillId="3" borderId="26" xfId="0" applyFont="1" applyFill="1" applyBorder="1" applyAlignment="1">
      <alignment horizontal="left" vertical="top" wrapText="1"/>
    </xf>
    <xf numFmtId="0" fontId="4" fillId="3" borderId="27" xfId="0" quotePrefix="1" applyFont="1" applyFill="1" applyBorder="1" applyAlignment="1">
      <alignment horizontal="center"/>
    </xf>
    <xf numFmtId="168" fontId="4" fillId="3" borderId="27" xfId="0" quotePrefix="1" applyNumberFormat="1" applyFont="1" applyFill="1" applyBorder="1" applyAlignment="1">
      <alignment horizontal="center"/>
    </xf>
    <xf numFmtId="168" fontId="4" fillId="3" borderId="27" xfId="0" applyNumberFormat="1" applyFont="1" applyFill="1" applyBorder="1" applyAlignment="1">
      <alignment horizontal="center"/>
    </xf>
    <xf numFmtId="167" fontId="4" fillId="3" borderId="27" xfId="0" applyNumberFormat="1" applyFont="1" applyFill="1" applyBorder="1" applyAlignment="1">
      <alignment horizontal="center"/>
    </xf>
    <xf numFmtId="167" fontId="4" fillId="2" borderId="28" xfId="0" applyNumberFormat="1" applyFont="1" applyBorder="1" applyAlignment="1">
      <alignment horizontal="center"/>
    </xf>
    <xf numFmtId="0" fontId="24" fillId="20" borderId="18" xfId="0" applyFont="1" applyFill="1" applyBorder="1" applyAlignment="1">
      <alignment horizontal="center"/>
    </xf>
    <xf numFmtId="0" fontId="4" fillId="20" borderId="26" xfId="0" applyFont="1" applyFill="1" applyBorder="1" applyAlignment="1">
      <alignment horizontal="left" vertical="center" wrapText="1"/>
    </xf>
    <xf numFmtId="0" fontId="4" fillId="20" borderId="27" xfId="0" quotePrefix="1" applyFont="1" applyFill="1" applyBorder="1" applyAlignment="1">
      <alignment horizontal="center"/>
    </xf>
    <xf numFmtId="168" fontId="24" fillId="3" borderId="29" xfId="0" applyNumberFormat="1" applyFont="1" applyFill="1" applyBorder="1" applyAlignment="1">
      <alignment horizontal="center"/>
    </xf>
    <xf numFmtId="167" fontId="24" fillId="3" borderId="29" xfId="0" applyNumberFormat="1" applyFont="1" applyFill="1" applyBorder="1" applyAlignment="1">
      <alignment horizontal="center"/>
    </xf>
    <xf numFmtId="167" fontId="24" fillId="2" borderId="29" xfId="0" applyNumberFormat="1" applyFont="1" applyBorder="1" applyAlignment="1">
      <alignment horizontal="center"/>
    </xf>
    <xf numFmtId="0" fontId="24" fillId="20" borderId="30" xfId="0" applyFont="1" applyFill="1" applyBorder="1" applyAlignment="1">
      <alignment horizontal="left" vertical="center" wrapText="1"/>
    </xf>
    <xf numFmtId="0" fontId="4" fillId="20" borderId="30" xfId="0" applyFont="1" applyFill="1" applyBorder="1" applyAlignment="1">
      <alignment horizontal="center"/>
    </xf>
    <xf numFmtId="0" fontId="4" fillId="20" borderId="12" xfId="0" quotePrefix="1" applyFont="1" applyFill="1" applyBorder="1" applyAlignment="1">
      <alignment horizontal="center"/>
    </xf>
    <xf numFmtId="168" fontId="24" fillId="3" borderId="30" xfId="0" applyNumberFormat="1" applyFont="1" applyFill="1" applyBorder="1" applyAlignment="1">
      <alignment horizontal="center"/>
    </xf>
    <xf numFmtId="0" fontId="4" fillId="20" borderId="32" xfId="0" applyFont="1" applyFill="1" applyBorder="1" applyAlignment="1">
      <alignment horizontal="left" vertical="center" wrapText="1"/>
    </xf>
    <xf numFmtId="0" fontId="4" fillId="20" borderId="33" xfId="0" quotePrefix="1" applyFont="1" applyFill="1" applyBorder="1" applyAlignment="1">
      <alignment horizontal="center"/>
    </xf>
    <xf numFmtId="168" fontId="4" fillId="3" borderId="33" xfId="0" quotePrefix="1" applyNumberFormat="1" applyFont="1" applyFill="1" applyBorder="1" applyAlignment="1">
      <alignment horizontal="center"/>
    </xf>
    <xf numFmtId="168" fontId="4" fillId="3" borderId="33" xfId="0" applyNumberFormat="1" applyFont="1" applyFill="1" applyBorder="1" applyAlignment="1">
      <alignment horizontal="center"/>
    </xf>
    <xf numFmtId="167" fontId="4" fillId="3" borderId="33" xfId="0" applyNumberFormat="1" applyFont="1" applyFill="1" applyBorder="1" applyAlignment="1">
      <alignment horizontal="center"/>
    </xf>
    <xf numFmtId="167" fontId="4" fillId="2" borderId="34" xfId="0" applyNumberFormat="1" applyFont="1" applyBorder="1" applyAlignment="1">
      <alignment horizontal="center"/>
    </xf>
    <xf numFmtId="0" fontId="4" fillId="20" borderId="35" xfId="0" applyFont="1" applyFill="1" applyBorder="1" applyAlignment="1">
      <alignment horizontal="left" vertical="center" wrapText="1"/>
    </xf>
    <xf numFmtId="0" fontId="4" fillId="20" borderId="36" xfId="0" quotePrefix="1" applyFont="1" applyFill="1" applyBorder="1" applyAlignment="1">
      <alignment horizontal="center"/>
    </xf>
    <xf numFmtId="168" fontId="4" fillId="3" borderId="36" xfId="0" quotePrefix="1" applyNumberFormat="1" applyFont="1" applyFill="1" applyBorder="1" applyAlignment="1">
      <alignment horizontal="center"/>
    </xf>
    <xf numFmtId="168" fontId="4" fillId="3" borderId="36" xfId="0" applyNumberFormat="1" applyFont="1" applyFill="1" applyBorder="1" applyAlignment="1">
      <alignment horizontal="center"/>
    </xf>
    <xf numFmtId="167" fontId="4" fillId="3" borderId="36" xfId="0" applyNumberFormat="1" applyFont="1" applyFill="1" applyBorder="1" applyAlignment="1">
      <alignment horizontal="center"/>
    </xf>
    <xf numFmtId="167" fontId="4" fillId="2" borderId="37" xfId="0" applyNumberFormat="1" applyFont="1" applyBorder="1" applyAlignment="1">
      <alignment horizontal="center"/>
    </xf>
    <xf numFmtId="0" fontId="24" fillId="3" borderId="31" xfId="0" applyFont="1" applyFill="1" applyBorder="1" applyAlignment="1">
      <alignment horizontal="left" vertical="center" wrapText="1"/>
    </xf>
    <xf numFmtId="0" fontId="24" fillId="20" borderId="31" xfId="0" quotePrefix="1" applyFont="1" applyFill="1" applyBorder="1" applyAlignment="1">
      <alignment horizontal="center"/>
    </xf>
    <xf numFmtId="168" fontId="24" fillId="3" borderId="31" xfId="0" quotePrefix="1" applyNumberFormat="1" applyFont="1" applyFill="1" applyBorder="1" applyAlignment="1">
      <alignment horizontal="center"/>
    </xf>
    <xf numFmtId="168" fontId="24" fillId="3" borderId="31" xfId="0" applyNumberFormat="1" applyFont="1" applyFill="1" applyBorder="1" applyAlignment="1">
      <alignment horizontal="center"/>
    </xf>
    <xf numFmtId="167" fontId="24" fillId="3" borderId="31" xfId="0" applyNumberFormat="1" applyFont="1" applyFill="1" applyBorder="1" applyAlignment="1">
      <alignment horizontal="center"/>
    </xf>
    <xf numFmtId="167" fontId="24" fillId="2" borderId="31" xfId="0" applyNumberFormat="1" applyFont="1" applyBorder="1" applyAlignment="1">
      <alignment horizontal="center"/>
    </xf>
    <xf numFmtId="0" fontId="28" fillId="2" borderId="12" xfId="0" applyFont="1" applyFill="1" applyBorder="1" applyAlignment="1">
      <alignment horizontal="center" vertical="center" wrapText="1"/>
    </xf>
    <xf numFmtId="0" fontId="28" fillId="3" borderId="12" xfId="0" applyFont="1" applyFill="1" applyBorder="1" applyAlignment="1">
      <alignment horizontal="center" vertical="center" wrapText="1"/>
    </xf>
    <xf numFmtId="0" fontId="25" fillId="2" borderId="1" xfId="0" applyFont="1" applyBorder="1" applyAlignment="1">
      <alignment horizontal="center" vertical="center" wrapText="1"/>
    </xf>
    <xf numFmtId="0" fontId="23" fillId="2" borderId="1" xfId="0" applyFont="1" applyAlignment="1">
      <alignment horizontal="center" vertical="center"/>
    </xf>
  </cellXfs>
  <cellStyles count="46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2" xfId="1"/>
    <cellStyle name="Обычный 3" xfId="45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Тысячи [0]_Лист1" xfId="42"/>
    <cellStyle name="Тысячи_Лист1" xfId="43"/>
    <cellStyle name="Хороший 2" xfId="4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8080FF"/>
      <rgbColor rgb="FF802060"/>
      <rgbColor rgb="FFFFFFC0"/>
      <rgbColor rgb="FFA0E0E0"/>
      <rgbColor rgb="FF600080"/>
      <rgbColor rgb="FFFF8080"/>
      <rgbColor rgb="FF0080C0"/>
      <rgbColor rgb="FFC0C0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69FFFF"/>
      <rgbColor rgb="FFCCFFCC"/>
      <rgbColor rgb="FFFFFF99"/>
      <rgbColor rgb="FFA6CAF0"/>
      <rgbColor rgb="FFCC9CCC"/>
      <rgbColor rgb="FFCC99FF"/>
      <rgbColor rgb="FFE3E3E3"/>
      <rgbColor rgb="FF3366FF"/>
      <rgbColor rgb="FF33CCCC"/>
      <rgbColor rgb="FF339933"/>
      <rgbColor rgb="FF999933"/>
      <rgbColor rgb="FF996633"/>
      <rgbColor rgb="FF996666"/>
      <rgbColor rgb="FF666699"/>
      <rgbColor rgb="FF969696"/>
      <rgbColor rgb="FF3333CC"/>
      <rgbColor rgb="FF336666"/>
      <rgbColor rgb="FF003300"/>
      <rgbColor rgb="FF333300"/>
      <rgbColor rgb="FF663300"/>
      <rgbColor rgb="FF993366"/>
      <rgbColor rgb="FF333399"/>
      <rgbColor rgb="00333333"/>
    </indexed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showGridLines="0" tabSelected="1" zoomScale="110" zoomScaleNormal="110" workbookViewId="0">
      <pane ySplit="7" topLeftCell="A8" activePane="bottomLeft" state="frozen"/>
      <selection pane="bottomLeft" activeCell="G6" sqref="G6"/>
    </sheetView>
  </sheetViews>
  <sheetFormatPr defaultColWidth="9.140625" defaultRowHeight="12.75" x14ac:dyDescent="0.2"/>
  <cols>
    <col min="1" max="1" width="38" style="2" customWidth="1"/>
    <col min="2" max="2" width="9.140625" style="2" customWidth="1"/>
    <col min="3" max="3" width="11.140625" style="2" customWidth="1"/>
    <col min="4" max="4" width="16.5703125" style="2" customWidth="1"/>
    <col min="5" max="5" width="17.28515625" style="2" customWidth="1"/>
    <col min="6" max="6" width="15.7109375" style="15" customWidth="1"/>
    <col min="7" max="7" width="17.140625" style="15" customWidth="1"/>
    <col min="8" max="8" width="16.42578125" style="15" customWidth="1"/>
    <col min="9" max="9" width="16.28515625" style="15" customWidth="1"/>
    <col min="10" max="10" width="15.7109375" style="15" customWidth="1"/>
    <col min="11" max="16384" width="9.140625" style="2"/>
  </cols>
  <sheetData>
    <row r="1" spans="1:11" x14ac:dyDescent="0.2">
      <c r="A1" s="1"/>
      <c r="B1" s="1"/>
      <c r="C1" s="1"/>
      <c r="D1" s="1"/>
      <c r="E1" s="1"/>
      <c r="F1" s="12"/>
      <c r="G1" s="12"/>
      <c r="H1" s="12"/>
      <c r="I1" s="12"/>
      <c r="J1" s="12"/>
    </row>
    <row r="2" spans="1:11" ht="60.6" customHeight="1" x14ac:dyDescent="0.2">
      <c r="A2" s="107" t="s">
        <v>78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1" x14ac:dyDescent="0.2">
      <c r="A3" s="8"/>
      <c r="B3" s="8"/>
      <c r="C3" s="8"/>
      <c r="D3" s="8"/>
      <c r="E3" s="9"/>
      <c r="F3" s="13"/>
      <c r="G3" s="13"/>
      <c r="H3" s="13"/>
      <c r="I3" s="13"/>
      <c r="J3" s="13"/>
    </row>
    <row r="4" spans="1:11" x14ac:dyDescent="0.2">
      <c r="A4" s="8"/>
      <c r="B4" s="8"/>
      <c r="C4" s="8"/>
      <c r="D4" s="8"/>
      <c r="E4" s="9"/>
      <c r="F4" s="13"/>
      <c r="G4" s="13"/>
      <c r="H4" s="13"/>
      <c r="I4" s="13"/>
      <c r="J4" s="13"/>
    </row>
    <row r="5" spans="1:11" ht="13.5" thickBot="1" x14ac:dyDescent="0.25">
      <c r="A5" s="8"/>
      <c r="B5" s="8"/>
      <c r="C5" s="8"/>
      <c r="D5" s="8"/>
      <c r="E5" s="9"/>
      <c r="F5" s="13"/>
      <c r="G5" s="13"/>
      <c r="H5" s="13"/>
      <c r="I5" s="13"/>
      <c r="J5" s="31"/>
    </row>
    <row r="6" spans="1:11" ht="162.75" customHeight="1" thickBot="1" x14ac:dyDescent="0.3">
      <c r="A6" s="29" t="s">
        <v>0</v>
      </c>
      <c r="B6" s="28" t="s">
        <v>48</v>
      </c>
      <c r="C6" s="28" t="s">
        <v>49</v>
      </c>
      <c r="D6" s="105" t="s">
        <v>73</v>
      </c>
      <c r="E6" s="106" t="s">
        <v>71</v>
      </c>
      <c r="F6" s="106" t="s">
        <v>72</v>
      </c>
      <c r="G6" s="106" t="s">
        <v>74</v>
      </c>
      <c r="H6" s="106" t="s">
        <v>75</v>
      </c>
      <c r="I6" s="106" t="s">
        <v>76</v>
      </c>
      <c r="J6" s="106" t="s">
        <v>77</v>
      </c>
    </row>
    <row r="7" spans="1:11" ht="17.45" customHeight="1" thickBot="1" x14ac:dyDescent="0.25">
      <c r="A7" s="10" t="s">
        <v>50</v>
      </c>
      <c r="B7" s="10" t="s">
        <v>51</v>
      </c>
      <c r="C7" s="10" t="s">
        <v>52</v>
      </c>
      <c r="D7" s="10" t="s">
        <v>53</v>
      </c>
      <c r="E7" s="10" t="s">
        <v>54</v>
      </c>
      <c r="F7" s="11" t="s">
        <v>55</v>
      </c>
      <c r="G7" s="11" t="s">
        <v>63</v>
      </c>
      <c r="H7" s="11" t="s">
        <v>64</v>
      </c>
      <c r="I7" s="11" t="s">
        <v>65</v>
      </c>
      <c r="J7" s="10" t="s">
        <v>47</v>
      </c>
    </row>
    <row r="8" spans="1:11" s="3" customFormat="1" ht="23.45" customHeight="1" thickBot="1" x14ac:dyDescent="0.3">
      <c r="A8" s="7" t="s">
        <v>1</v>
      </c>
      <c r="B8" s="17" t="s">
        <v>38</v>
      </c>
      <c r="C8" s="18"/>
      <c r="D8" s="57">
        <f>D9+D10+D11+D12+D13+D14</f>
        <v>458878.7</v>
      </c>
      <c r="E8" s="23">
        <f>E9+E10+E11+E12+E13+E14</f>
        <v>559750.69999999995</v>
      </c>
      <c r="F8" s="23">
        <f>F9+F10+F11+F12+F14</f>
        <v>424621.19999999995</v>
      </c>
      <c r="G8" s="23">
        <f>D8-F8</f>
        <v>34257.500000000058</v>
      </c>
      <c r="H8" s="23">
        <f>E8-F8</f>
        <v>135129.5</v>
      </c>
      <c r="I8" s="27">
        <f>F8/D8</f>
        <v>0.92534519471049748</v>
      </c>
      <c r="J8" s="21">
        <f>F8/E8</f>
        <v>0.75858985080322361</v>
      </c>
      <c r="K8" s="16"/>
    </row>
    <row r="9" spans="1:11" s="3" customFormat="1" ht="63" x14ac:dyDescent="0.25">
      <c r="A9" s="60" t="s">
        <v>2</v>
      </c>
      <c r="B9" s="32" t="s">
        <v>38</v>
      </c>
      <c r="C9" s="32" t="s">
        <v>39</v>
      </c>
      <c r="D9" s="49">
        <v>3713.4</v>
      </c>
      <c r="E9" s="33">
        <v>3713.4</v>
      </c>
      <c r="F9" s="33">
        <v>3542.1</v>
      </c>
      <c r="G9" s="33">
        <f t="shared" ref="G9:G55" si="0">D9-F9</f>
        <v>171.30000000000018</v>
      </c>
      <c r="H9" s="33">
        <f t="shared" ref="H9:H55" si="1">E9-F9</f>
        <v>171.30000000000018</v>
      </c>
      <c r="I9" s="34">
        <f t="shared" ref="I9:I55" si="2">F9/D9</f>
        <v>0.95386976894490216</v>
      </c>
      <c r="J9" s="64">
        <f t="shared" ref="J9:J55" si="3">F9/E9</f>
        <v>0.95386976894490216</v>
      </c>
    </row>
    <row r="10" spans="1:11" s="3" customFormat="1" ht="94.5" x14ac:dyDescent="0.25">
      <c r="A10" s="61" t="s">
        <v>3</v>
      </c>
      <c r="B10" s="20" t="s">
        <v>38</v>
      </c>
      <c r="C10" s="20" t="s">
        <v>40</v>
      </c>
      <c r="D10" s="58">
        <v>18494.8</v>
      </c>
      <c r="E10" s="24">
        <v>18494.8</v>
      </c>
      <c r="F10" s="25">
        <v>18417.2</v>
      </c>
      <c r="G10" s="24">
        <f t="shared" si="0"/>
        <v>77.599999999998545</v>
      </c>
      <c r="H10" s="24">
        <f t="shared" si="1"/>
        <v>77.599999999998545</v>
      </c>
      <c r="I10" s="30">
        <f t="shared" si="2"/>
        <v>0.99580422605272845</v>
      </c>
      <c r="J10" s="65">
        <f t="shared" si="3"/>
        <v>0.99580422605272845</v>
      </c>
    </row>
    <row r="11" spans="1:11" s="3" customFormat="1" ht="94.5" x14ac:dyDescent="0.25">
      <c r="A11" s="61" t="s">
        <v>4</v>
      </c>
      <c r="B11" s="20" t="s">
        <v>38</v>
      </c>
      <c r="C11" s="20" t="s">
        <v>41</v>
      </c>
      <c r="D11" s="58">
        <v>112862.6</v>
      </c>
      <c r="E11" s="24">
        <v>112862.6</v>
      </c>
      <c r="F11" s="24">
        <v>110642.9</v>
      </c>
      <c r="G11" s="24">
        <f t="shared" si="0"/>
        <v>2219.7000000000116</v>
      </c>
      <c r="H11" s="24">
        <f t="shared" si="1"/>
        <v>2219.7000000000116</v>
      </c>
      <c r="I11" s="30">
        <f t="shared" si="2"/>
        <v>0.9803327231518677</v>
      </c>
      <c r="J11" s="65">
        <f t="shared" si="3"/>
        <v>0.9803327231518677</v>
      </c>
    </row>
    <row r="12" spans="1:11" s="3" customFormat="1" ht="78.75" x14ac:dyDescent="0.25">
      <c r="A12" s="61" t="s">
        <v>5</v>
      </c>
      <c r="B12" s="20" t="s">
        <v>38</v>
      </c>
      <c r="C12" s="20" t="s">
        <v>43</v>
      </c>
      <c r="D12" s="58">
        <v>44531.8</v>
      </c>
      <c r="E12" s="24">
        <v>44531.8</v>
      </c>
      <c r="F12" s="25">
        <v>44413</v>
      </c>
      <c r="G12" s="24">
        <f t="shared" si="0"/>
        <v>118.80000000000291</v>
      </c>
      <c r="H12" s="24">
        <f t="shared" si="1"/>
        <v>118.80000000000291</v>
      </c>
      <c r="I12" s="30">
        <f t="shared" si="2"/>
        <v>0.99733224347544891</v>
      </c>
      <c r="J12" s="65">
        <f t="shared" si="3"/>
        <v>0.99733224347544891</v>
      </c>
    </row>
    <row r="13" spans="1:11" s="3" customFormat="1" ht="15.75" x14ac:dyDescent="0.25">
      <c r="A13" s="61" t="s">
        <v>62</v>
      </c>
      <c r="B13" s="35" t="s">
        <v>38</v>
      </c>
      <c r="C13" s="35" t="s">
        <v>61</v>
      </c>
      <c r="D13" s="58">
        <v>1000</v>
      </c>
      <c r="E13" s="24">
        <v>1000</v>
      </c>
      <c r="F13" s="24">
        <v>0</v>
      </c>
      <c r="G13" s="24">
        <f t="shared" si="0"/>
        <v>1000</v>
      </c>
      <c r="H13" s="24">
        <f t="shared" si="1"/>
        <v>1000</v>
      </c>
      <c r="I13" s="30">
        <f t="shared" si="2"/>
        <v>0</v>
      </c>
      <c r="J13" s="65">
        <f t="shared" si="3"/>
        <v>0</v>
      </c>
    </row>
    <row r="14" spans="1:11" s="3" customFormat="1" ht="32.25" thickBot="1" x14ac:dyDescent="0.3">
      <c r="A14" s="62" t="s">
        <v>6</v>
      </c>
      <c r="B14" s="36" t="s">
        <v>38</v>
      </c>
      <c r="C14" s="36">
        <v>13</v>
      </c>
      <c r="D14" s="50">
        <v>278276.09999999998</v>
      </c>
      <c r="E14" s="37">
        <v>379148.1</v>
      </c>
      <c r="F14" s="63">
        <v>247606</v>
      </c>
      <c r="G14" s="37">
        <f t="shared" si="0"/>
        <v>30670.099999999977</v>
      </c>
      <c r="H14" s="37">
        <f t="shared" si="1"/>
        <v>131542.09999999998</v>
      </c>
      <c r="I14" s="38">
        <f t="shared" si="2"/>
        <v>0.8897853606544005</v>
      </c>
      <c r="J14" s="66">
        <f t="shared" si="3"/>
        <v>0.65305879153818791</v>
      </c>
    </row>
    <row r="15" spans="1:11" s="3" customFormat="1" ht="16.5" thickBot="1" x14ac:dyDescent="0.3">
      <c r="A15" s="7" t="s">
        <v>7</v>
      </c>
      <c r="B15" s="18" t="s">
        <v>39</v>
      </c>
      <c r="C15" s="18"/>
      <c r="D15" s="57">
        <f>D16+D17</f>
        <v>4784.3</v>
      </c>
      <c r="E15" s="23">
        <f>E16+E17</f>
        <v>4784.3</v>
      </c>
      <c r="F15" s="23">
        <f>F16+F17</f>
        <v>4784.3</v>
      </c>
      <c r="G15" s="23">
        <f t="shared" si="0"/>
        <v>0</v>
      </c>
      <c r="H15" s="23">
        <f t="shared" si="1"/>
        <v>0</v>
      </c>
      <c r="I15" s="27">
        <f t="shared" si="2"/>
        <v>1</v>
      </c>
      <c r="J15" s="21">
        <f t="shared" si="3"/>
        <v>1</v>
      </c>
    </row>
    <row r="16" spans="1:11" s="3" customFormat="1" ht="31.5" x14ac:dyDescent="0.25">
      <c r="A16" s="60" t="s">
        <v>8</v>
      </c>
      <c r="B16" s="32" t="s">
        <v>39</v>
      </c>
      <c r="C16" s="32" t="s">
        <v>40</v>
      </c>
      <c r="D16" s="49">
        <v>4299.3</v>
      </c>
      <c r="E16" s="33">
        <v>4299.3</v>
      </c>
      <c r="F16" s="33">
        <v>4299.3</v>
      </c>
      <c r="G16" s="33">
        <f t="shared" si="0"/>
        <v>0</v>
      </c>
      <c r="H16" s="33">
        <f t="shared" si="1"/>
        <v>0</v>
      </c>
      <c r="I16" s="34">
        <f t="shared" si="2"/>
        <v>1</v>
      </c>
      <c r="J16" s="64">
        <f t="shared" si="3"/>
        <v>1</v>
      </c>
    </row>
    <row r="17" spans="1:10" s="3" customFormat="1" ht="30.6" customHeight="1" thickBot="1" x14ac:dyDescent="0.3">
      <c r="A17" s="62" t="s">
        <v>57</v>
      </c>
      <c r="B17" s="36" t="s">
        <v>39</v>
      </c>
      <c r="C17" s="36" t="s">
        <v>41</v>
      </c>
      <c r="D17" s="50">
        <v>485</v>
      </c>
      <c r="E17" s="37">
        <v>485</v>
      </c>
      <c r="F17" s="37">
        <v>485</v>
      </c>
      <c r="G17" s="37">
        <f t="shared" si="0"/>
        <v>0</v>
      </c>
      <c r="H17" s="37">
        <f t="shared" si="1"/>
        <v>0</v>
      </c>
      <c r="I17" s="38">
        <f t="shared" si="2"/>
        <v>1</v>
      </c>
      <c r="J17" s="66">
        <f t="shared" si="3"/>
        <v>1</v>
      </c>
    </row>
    <row r="18" spans="1:10" s="3" customFormat="1" ht="48" thickBot="1" x14ac:dyDescent="0.3">
      <c r="A18" s="7" t="s">
        <v>9</v>
      </c>
      <c r="B18" s="18" t="s">
        <v>40</v>
      </c>
      <c r="C18" s="18"/>
      <c r="D18" s="57">
        <f>D19+D20+D21</f>
        <v>45977.1</v>
      </c>
      <c r="E18" s="23">
        <f>E19+E20+E21</f>
        <v>45976.9</v>
      </c>
      <c r="F18" s="23">
        <f>F19+F20+F21</f>
        <v>43949.4</v>
      </c>
      <c r="G18" s="23">
        <f t="shared" si="0"/>
        <v>2027.6999999999971</v>
      </c>
      <c r="H18" s="23">
        <f t="shared" si="1"/>
        <v>2027.5</v>
      </c>
      <c r="I18" s="27">
        <f t="shared" si="2"/>
        <v>0.95589760989710104</v>
      </c>
      <c r="J18" s="21">
        <f t="shared" si="3"/>
        <v>0.9559017680617875</v>
      </c>
    </row>
    <row r="19" spans="1:10" s="3" customFormat="1" ht="15.75" x14ac:dyDescent="0.25">
      <c r="A19" s="60" t="s">
        <v>10</v>
      </c>
      <c r="B19" s="32" t="s">
        <v>40</v>
      </c>
      <c r="C19" s="32" t="s">
        <v>46</v>
      </c>
      <c r="D19" s="49">
        <v>1437.5</v>
      </c>
      <c r="E19" s="33">
        <v>1437.4</v>
      </c>
      <c r="F19" s="33">
        <v>1424</v>
      </c>
      <c r="G19" s="33">
        <f t="shared" si="0"/>
        <v>13.5</v>
      </c>
      <c r="H19" s="33">
        <f t="shared" si="1"/>
        <v>13.400000000000091</v>
      </c>
      <c r="I19" s="34">
        <f t="shared" si="2"/>
        <v>0.99060869565217391</v>
      </c>
      <c r="J19" s="64">
        <f t="shared" si="3"/>
        <v>0.99067761235564211</v>
      </c>
    </row>
    <row r="20" spans="1:10" s="3" customFormat="1" ht="63" x14ac:dyDescent="0.25">
      <c r="A20" s="67" t="s">
        <v>11</v>
      </c>
      <c r="B20" s="20" t="s">
        <v>40</v>
      </c>
      <c r="C20" s="20" t="s">
        <v>47</v>
      </c>
      <c r="D20" s="58">
        <v>28737.599999999999</v>
      </c>
      <c r="E20" s="26">
        <v>28737.5</v>
      </c>
      <c r="F20" s="24">
        <v>28580</v>
      </c>
      <c r="G20" s="24">
        <f t="shared" si="0"/>
        <v>157.59999999999854</v>
      </c>
      <c r="H20" s="24">
        <f t="shared" si="1"/>
        <v>157.5</v>
      </c>
      <c r="I20" s="30">
        <f t="shared" si="2"/>
        <v>0.99451589555147268</v>
      </c>
      <c r="J20" s="65">
        <f t="shared" si="3"/>
        <v>0.99451935624184429</v>
      </c>
    </row>
    <row r="21" spans="1:10" s="3" customFormat="1" ht="48" thickBot="1" x14ac:dyDescent="0.3">
      <c r="A21" s="62" t="s">
        <v>12</v>
      </c>
      <c r="B21" s="36" t="s">
        <v>40</v>
      </c>
      <c r="C21" s="36">
        <v>14</v>
      </c>
      <c r="D21" s="50">
        <v>15802</v>
      </c>
      <c r="E21" s="37">
        <v>15802</v>
      </c>
      <c r="F21" s="37">
        <v>13945.4</v>
      </c>
      <c r="G21" s="37">
        <f t="shared" si="0"/>
        <v>1856.6000000000004</v>
      </c>
      <c r="H21" s="37">
        <f t="shared" si="1"/>
        <v>1856.6000000000004</v>
      </c>
      <c r="I21" s="38">
        <f t="shared" si="2"/>
        <v>0.88250854322237693</v>
      </c>
      <c r="J21" s="66">
        <f t="shared" si="3"/>
        <v>0.88250854322237693</v>
      </c>
    </row>
    <row r="22" spans="1:10" s="3" customFormat="1" ht="22.15" customHeight="1" thickBot="1" x14ac:dyDescent="0.3">
      <c r="A22" s="39" t="s">
        <v>13</v>
      </c>
      <c r="B22" s="40" t="s">
        <v>41</v>
      </c>
      <c r="C22" s="40"/>
      <c r="D22" s="41">
        <f>D23+D24+D25+D26+D27</f>
        <v>186640.3</v>
      </c>
      <c r="E22" s="42">
        <f>E24+E25+E26+E27+E23</f>
        <v>186640.3</v>
      </c>
      <c r="F22" s="43">
        <f>F23+F24+F25+F26+F27</f>
        <v>180720.1</v>
      </c>
      <c r="G22" s="23">
        <f t="shared" si="0"/>
        <v>5920.1999999999825</v>
      </c>
      <c r="H22" s="23">
        <f t="shared" si="1"/>
        <v>5920.1999999999825</v>
      </c>
      <c r="I22" s="27">
        <f t="shared" si="2"/>
        <v>0.96828016243008619</v>
      </c>
      <c r="J22" s="21">
        <f t="shared" si="3"/>
        <v>0.96828016243008619</v>
      </c>
    </row>
    <row r="23" spans="1:10" s="3" customFormat="1" ht="22.15" customHeight="1" x14ac:dyDescent="0.25">
      <c r="A23" s="60" t="s">
        <v>58</v>
      </c>
      <c r="B23" s="32" t="s">
        <v>41</v>
      </c>
      <c r="C23" s="32" t="s">
        <v>42</v>
      </c>
      <c r="D23" s="49">
        <v>954</v>
      </c>
      <c r="E23" s="33">
        <v>954</v>
      </c>
      <c r="F23" s="33">
        <v>669.2</v>
      </c>
      <c r="G23" s="33">
        <f t="shared" si="0"/>
        <v>284.79999999999995</v>
      </c>
      <c r="H23" s="33">
        <f t="shared" si="1"/>
        <v>284.79999999999995</v>
      </c>
      <c r="I23" s="34">
        <f t="shared" si="2"/>
        <v>0.70146750524109014</v>
      </c>
      <c r="J23" s="64">
        <f t="shared" si="3"/>
        <v>0.70146750524109014</v>
      </c>
    </row>
    <row r="24" spans="1:10" s="3" customFormat="1" ht="15.75" x14ac:dyDescent="0.25">
      <c r="A24" s="61" t="s">
        <v>14</v>
      </c>
      <c r="B24" s="20" t="s">
        <v>41</v>
      </c>
      <c r="C24" s="20" t="s">
        <v>45</v>
      </c>
      <c r="D24" s="58">
        <v>39294.9</v>
      </c>
      <c r="E24" s="24">
        <v>39294.9</v>
      </c>
      <c r="F24" s="24">
        <v>39294.400000000001</v>
      </c>
      <c r="G24" s="24">
        <f t="shared" si="0"/>
        <v>0.5</v>
      </c>
      <c r="H24" s="24">
        <f t="shared" si="1"/>
        <v>0.5</v>
      </c>
      <c r="I24" s="30">
        <f t="shared" si="2"/>
        <v>0.99998727570244483</v>
      </c>
      <c r="J24" s="65">
        <f t="shared" si="3"/>
        <v>0.99998727570244483</v>
      </c>
    </row>
    <row r="25" spans="1:10" s="3" customFormat="1" ht="31.5" x14ac:dyDescent="0.25">
      <c r="A25" s="61" t="s">
        <v>15</v>
      </c>
      <c r="B25" s="20" t="s">
        <v>41</v>
      </c>
      <c r="C25" s="20" t="s">
        <v>46</v>
      </c>
      <c r="D25" s="58">
        <v>139734.39999999999</v>
      </c>
      <c r="E25" s="24">
        <v>139734.39999999999</v>
      </c>
      <c r="F25" s="24">
        <v>134940.1</v>
      </c>
      <c r="G25" s="24">
        <f t="shared" si="0"/>
        <v>4794.2999999999884</v>
      </c>
      <c r="H25" s="24">
        <f t="shared" si="1"/>
        <v>4794.2999999999884</v>
      </c>
      <c r="I25" s="30">
        <f t="shared" si="2"/>
        <v>0.96568990885565764</v>
      </c>
      <c r="J25" s="65">
        <f t="shared" si="3"/>
        <v>0.96568990885565764</v>
      </c>
    </row>
    <row r="26" spans="1:10" s="3" customFormat="1" ht="15.75" x14ac:dyDescent="0.25">
      <c r="A26" s="61" t="s">
        <v>16</v>
      </c>
      <c r="B26" s="20" t="s">
        <v>41</v>
      </c>
      <c r="C26" s="20">
        <v>10</v>
      </c>
      <c r="D26" s="58">
        <v>5234.1000000000004</v>
      </c>
      <c r="E26" s="24">
        <v>5234.1000000000004</v>
      </c>
      <c r="F26" s="24">
        <v>5005.1000000000004</v>
      </c>
      <c r="G26" s="24">
        <f t="shared" si="0"/>
        <v>229</v>
      </c>
      <c r="H26" s="24">
        <f t="shared" si="1"/>
        <v>229</v>
      </c>
      <c r="I26" s="30">
        <f t="shared" si="2"/>
        <v>0.95624844767963935</v>
      </c>
      <c r="J26" s="65">
        <f t="shared" si="3"/>
        <v>0.95624844767963935</v>
      </c>
    </row>
    <row r="27" spans="1:10" s="3" customFormat="1" ht="32.25" thickBot="1" x14ac:dyDescent="0.3">
      <c r="A27" s="62" t="s">
        <v>17</v>
      </c>
      <c r="B27" s="36" t="s">
        <v>41</v>
      </c>
      <c r="C27" s="36">
        <v>12</v>
      </c>
      <c r="D27" s="50">
        <v>1422.9</v>
      </c>
      <c r="E27" s="37">
        <v>1422.9</v>
      </c>
      <c r="F27" s="37">
        <v>811.3</v>
      </c>
      <c r="G27" s="37">
        <f t="shared" si="0"/>
        <v>611.60000000000014</v>
      </c>
      <c r="H27" s="37">
        <f t="shared" si="1"/>
        <v>611.60000000000014</v>
      </c>
      <c r="I27" s="38">
        <f t="shared" si="2"/>
        <v>0.57017358914892113</v>
      </c>
      <c r="J27" s="66">
        <f t="shared" si="3"/>
        <v>0.57017358914892113</v>
      </c>
    </row>
    <row r="28" spans="1:10" s="3" customFormat="1" ht="32.25" thickBot="1" x14ac:dyDescent="0.3">
      <c r="A28" s="44" t="s">
        <v>18</v>
      </c>
      <c r="B28" s="45" t="s">
        <v>42</v>
      </c>
      <c r="C28" s="46"/>
      <c r="D28" s="41">
        <f>D29+D30+D31+D32</f>
        <v>1737066.0999999999</v>
      </c>
      <c r="E28" s="42">
        <f>E29+E30+E31+E32</f>
        <v>1732274.7</v>
      </c>
      <c r="F28" s="43">
        <f>F29+F30+F31+F32</f>
        <v>1678928.3</v>
      </c>
      <c r="G28" s="23">
        <f t="shared" si="0"/>
        <v>58137.799999999814</v>
      </c>
      <c r="H28" s="23">
        <f t="shared" si="1"/>
        <v>53346.399999999907</v>
      </c>
      <c r="I28" s="27">
        <f t="shared" si="2"/>
        <v>0.96653103759263981</v>
      </c>
      <c r="J28" s="21">
        <f t="shared" si="3"/>
        <v>0.96920442237019344</v>
      </c>
    </row>
    <row r="29" spans="1:10" s="3" customFormat="1" ht="15.75" x14ac:dyDescent="0.25">
      <c r="A29" s="60" t="s">
        <v>19</v>
      </c>
      <c r="B29" s="32" t="s">
        <v>42</v>
      </c>
      <c r="C29" s="32" t="s">
        <v>38</v>
      </c>
      <c r="D29" s="49">
        <v>22471.7</v>
      </c>
      <c r="E29" s="33">
        <v>22471.7</v>
      </c>
      <c r="F29" s="33">
        <v>21221.8</v>
      </c>
      <c r="G29" s="33">
        <f t="shared" si="0"/>
        <v>1249.9000000000015</v>
      </c>
      <c r="H29" s="33">
        <f t="shared" si="1"/>
        <v>1249.9000000000015</v>
      </c>
      <c r="I29" s="34">
        <f t="shared" si="2"/>
        <v>0.94437892994299488</v>
      </c>
      <c r="J29" s="64">
        <f t="shared" si="3"/>
        <v>0.94437892994299488</v>
      </c>
    </row>
    <row r="30" spans="1:10" s="3" customFormat="1" ht="15.75" x14ac:dyDescent="0.25">
      <c r="A30" s="61" t="s">
        <v>56</v>
      </c>
      <c r="B30" s="20" t="s">
        <v>42</v>
      </c>
      <c r="C30" s="20" t="s">
        <v>39</v>
      </c>
      <c r="D30" s="58">
        <v>615286.1</v>
      </c>
      <c r="E30" s="24">
        <v>610495</v>
      </c>
      <c r="F30" s="24">
        <v>578460.80000000005</v>
      </c>
      <c r="G30" s="24">
        <f t="shared" si="0"/>
        <v>36825.29999999993</v>
      </c>
      <c r="H30" s="24">
        <f t="shared" si="1"/>
        <v>32034.199999999953</v>
      </c>
      <c r="I30" s="30">
        <f t="shared" si="2"/>
        <v>0.94014930615204872</v>
      </c>
      <c r="J30" s="65">
        <f t="shared" si="3"/>
        <v>0.94752749817770832</v>
      </c>
    </row>
    <row r="31" spans="1:10" s="3" customFormat="1" ht="15.75" x14ac:dyDescent="0.25">
      <c r="A31" s="61" t="s">
        <v>20</v>
      </c>
      <c r="B31" s="20" t="s">
        <v>42</v>
      </c>
      <c r="C31" s="20" t="s">
        <v>40</v>
      </c>
      <c r="D31" s="58">
        <v>1070025</v>
      </c>
      <c r="E31" s="24">
        <v>1070024.8999999999</v>
      </c>
      <c r="F31" s="24">
        <v>1050692.3</v>
      </c>
      <c r="G31" s="24">
        <f t="shared" si="0"/>
        <v>19332.699999999953</v>
      </c>
      <c r="H31" s="24">
        <f t="shared" si="1"/>
        <v>19332.59999999986</v>
      </c>
      <c r="I31" s="30">
        <f t="shared" si="2"/>
        <v>0.9819324782131259</v>
      </c>
      <c r="J31" s="65">
        <f t="shared" si="3"/>
        <v>0.98193256998038092</v>
      </c>
    </row>
    <row r="32" spans="1:10" s="3" customFormat="1" ht="32.25" thickBot="1" x14ac:dyDescent="0.3">
      <c r="A32" s="62" t="s">
        <v>21</v>
      </c>
      <c r="B32" s="36" t="s">
        <v>42</v>
      </c>
      <c r="C32" s="36" t="s">
        <v>42</v>
      </c>
      <c r="D32" s="50">
        <v>29283.3</v>
      </c>
      <c r="E32" s="37">
        <v>29283.1</v>
      </c>
      <c r="F32" s="37">
        <v>28553.4</v>
      </c>
      <c r="G32" s="37">
        <f t="shared" si="0"/>
        <v>729.89999999999782</v>
      </c>
      <c r="H32" s="37">
        <f t="shared" si="1"/>
        <v>729.69999999999709</v>
      </c>
      <c r="I32" s="38">
        <f t="shared" si="2"/>
        <v>0.97507453053446858</v>
      </c>
      <c r="J32" s="66">
        <f t="shared" si="3"/>
        <v>0.97508119017453765</v>
      </c>
    </row>
    <row r="33" spans="1:10" s="3" customFormat="1" ht="16.5" thickBot="1" x14ac:dyDescent="0.3">
      <c r="A33" s="47" t="s">
        <v>22</v>
      </c>
      <c r="B33" s="40" t="s">
        <v>43</v>
      </c>
      <c r="C33" s="48"/>
      <c r="D33" s="41">
        <f>D34</f>
        <v>1356927</v>
      </c>
      <c r="E33" s="42">
        <f>E34</f>
        <v>1356927</v>
      </c>
      <c r="F33" s="43">
        <f>F34</f>
        <v>1356927</v>
      </c>
      <c r="G33" s="23">
        <f t="shared" si="0"/>
        <v>0</v>
      </c>
      <c r="H33" s="23">
        <f t="shared" si="1"/>
        <v>0</v>
      </c>
      <c r="I33" s="27">
        <f t="shared" si="2"/>
        <v>1</v>
      </c>
      <c r="J33" s="21">
        <f t="shared" si="3"/>
        <v>1</v>
      </c>
    </row>
    <row r="34" spans="1:10" s="3" customFormat="1" ht="32.25" thickBot="1" x14ac:dyDescent="0.3">
      <c r="A34" s="71" t="s">
        <v>59</v>
      </c>
      <c r="B34" s="72" t="s">
        <v>43</v>
      </c>
      <c r="C34" s="72" t="s">
        <v>39</v>
      </c>
      <c r="D34" s="73">
        <v>1356927</v>
      </c>
      <c r="E34" s="74">
        <v>1356927</v>
      </c>
      <c r="F34" s="74">
        <v>1356927</v>
      </c>
      <c r="G34" s="74">
        <f t="shared" si="0"/>
        <v>0</v>
      </c>
      <c r="H34" s="74">
        <f t="shared" si="1"/>
        <v>0</v>
      </c>
      <c r="I34" s="75">
        <f t="shared" si="2"/>
        <v>1</v>
      </c>
      <c r="J34" s="76">
        <f t="shared" si="3"/>
        <v>1</v>
      </c>
    </row>
    <row r="35" spans="1:10" s="3" customFormat="1" ht="16.5" thickBot="1" x14ac:dyDescent="0.3">
      <c r="A35" s="44" t="s">
        <v>23</v>
      </c>
      <c r="B35" s="45" t="s">
        <v>44</v>
      </c>
      <c r="C35" s="51"/>
      <c r="D35" s="42">
        <f>D36+D37+D38+D39+D40</f>
        <v>1352195.5999999999</v>
      </c>
      <c r="E35" s="42">
        <f>E36+E37+E38+E39+E40</f>
        <v>1352195.6</v>
      </c>
      <c r="F35" s="43">
        <f>F36+F37+F38+F39+F40</f>
        <v>1342902.5</v>
      </c>
      <c r="G35" s="68">
        <f t="shared" si="0"/>
        <v>9293.0999999998603</v>
      </c>
      <c r="H35" s="68">
        <f t="shared" si="1"/>
        <v>9293.1000000000931</v>
      </c>
      <c r="I35" s="69">
        <f t="shared" si="2"/>
        <v>0.9931273996158545</v>
      </c>
      <c r="J35" s="70">
        <f t="shared" si="3"/>
        <v>0.99312739961585428</v>
      </c>
    </row>
    <row r="36" spans="1:10" s="3" customFormat="1" ht="15.75" x14ac:dyDescent="0.25">
      <c r="A36" s="60" t="s">
        <v>24</v>
      </c>
      <c r="B36" s="52" t="s">
        <v>44</v>
      </c>
      <c r="C36" s="32" t="s">
        <v>38</v>
      </c>
      <c r="D36" s="49">
        <v>441202.4</v>
      </c>
      <c r="E36" s="33">
        <v>441202.4</v>
      </c>
      <c r="F36" s="33">
        <v>440137</v>
      </c>
      <c r="G36" s="33">
        <f t="shared" si="0"/>
        <v>1065.4000000000233</v>
      </c>
      <c r="H36" s="33">
        <f t="shared" si="1"/>
        <v>1065.4000000000233</v>
      </c>
      <c r="I36" s="34">
        <f t="shared" si="2"/>
        <v>0.99758523525710641</v>
      </c>
      <c r="J36" s="64">
        <f t="shared" si="3"/>
        <v>0.99758523525710641</v>
      </c>
    </row>
    <row r="37" spans="1:10" s="3" customFormat="1" ht="15.75" x14ac:dyDescent="0.25">
      <c r="A37" s="61" t="s">
        <v>25</v>
      </c>
      <c r="B37" s="22" t="s">
        <v>44</v>
      </c>
      <c r="C37" s="20" t="s">
        <v>39</v>
      </c>
      <c r="D37" s="58">
        <v>717397.6</v>
      </c>
      <c r="E37" s="24">
        <v>717397.7</v>
      </c>
      <c r="F37" s="24">
        <v>710118.8</v>
      </c>
      <c r="G37" s="24">
        <f t="shared" si="0"/>
        <v>7278.7999999999302</v>
      </c>
      <c r="H37" s="24">
        <f t="shared" si="1"/>
        <v>7278.8999999999069</v>
      </c>
      <c r="I37" s="30">
        <f t="shared" si="2"/>
        <v>0.98985388297925736</v>
      </c>
      <c r="J37" s="65">
        <f t="shared" si="3"/>
        <v>0.98985374500085532</v>
      </c>
    </row>
    <row r="38" spans="1:10" s="3" customFormat="1" ht="29.25" customHeight="1" x14ac:dyDescent="0.25">
      <c r="A38" s="61" t="s">
        <v>26</v>
      </c>
      <c r="B38" s="22" t="s">
        <v>44</v>
      </c>
      <c r="C38" s="20" t="s">
        <v>40</v>
      </c>
      <c r="D38" s="58">
        <v>157622.9</v>
      </c>
      <c r="E38" s="24">
        <v>157622.9</v>
      </c>
      <c r="F38" s="24">
        <v>157181.6</v>
      </c>
      <c r="G38" s="24">
        <f t="shared" si="0"/>
        <v>441.29999999998836</v>
      </c>
      <c r="H38" s="24">
        <f t="shared" si="1"/>
        <v>441.29999999998836</v>
      </c>
      <c r="I38" s="30">
        <f t="shared" si="2"/>
        <v>0.99720027990856663</v>
      </c>
      <c r="J38" s="65">
        <f t="shared" si="3"/>
        <v>0.99720027990856663</v>
      </c>
    </row>
    <row r="39" spans="1:10" s="3" customFormat="1" ht="15.75" x14ac:dyDescent="0.25">
      <c r="A39" s="61" t="s">
        <v>27</v>
      </c>
      <c r="B39" s="20" t="s">
        <v>44</v>
      </c>
      <c r="C39" s="20" t="s">
        <v>44</v>
      </c>
      <c r="D39" s="58">
        <v>2034.9</v>
      </c>
      <c r="E39" s="24">
        <v>2034.8</v>
      </c>
      <c r="F39" s="24">
        <v>2034.4</v>
      </c>
      <c r="G39" s="24">
        <f t="shared" si="0"/>
        <v>0.5</v>
      </c>
      <c r="H39" s="24">
        <f t="shared" si="1"/>
        <v>0.39999999999986358</v>
      </c>
      <c r="I39" s="30">
        <f t="shared" si="2"/>
        <v>0.99975428767998431</v>
      </c>
      <c r="J39" s="65">
        <f t="shared" si="3"/>
        <v>0.99980342048358573</v>
      </c>
    </row>
    <row r="40" spans="1:10" s="3" customFormat="1" ht="32.25" thickBot="1" x14ac:dyDescent="0.3">
      <c r="A40" s="62" t="s">
        <v>28</v>
      </c>
      <c r="B40" s="36" t="s">
        <v>44</v>
      </c>
      <c r="C40" s="36" t="s">
        <v>46</v>
      </c>
      <c r="D40" s="50">
        <v>33937.800000000003</v>
      </c>
      <c r="E40" s="37">
        <v>33937.800000000003</v>
      </c>
      <c r="F40" s="37">
        <v>33430.699999999997</v>
      </c>
      <c r="G40" s="37">
        <f t="shared" si="0"/>
        <v>507.10000000000582</v>
      </c>
      <c r="H40" s="37">
        <f t="shared" si="1"/>
        <v>507.10000000000582</v>
      </c>
      <c r="I40" s="38">
        <f t="shared" si="2"/>
        <v>0.98505795897200155</v>
      </c>
      <c r="J40" s="66">
        <f t="shared" si="3"/>
        <v>0.98505795897200155</v>
      </c>
    </row>
    <row r="41" spans="1:10" s="3" customFormat="1" ht="16.5" thickBot="1" x14ac:dyDescent="0.3">
      <c r="A41" s="7" t="s">
        <v>29</v>
      </c>
      <c r="B41" s="18" t="s">
        <v>45</v>
      </c>
      <c r="C41" s="19"/>
      <c r="D41" s="23">
        <f>D42</f>
        <v>189575.8</v>
      </c>
      <c r="E41" s="23">
        <f>E42</f>
        <v>189575.8</v>
      </c>
      <c r="F41" s="23">
        <f>F42</f>
        <v>188972.7</v>
      </c>
      <c r="G41" s="23">
        <f t="shared" si="0"/>
        <v>603.09999999997672</v>
      </c>
      <c r="H41" s="23">
        <f t="shared" si="1"/>
        <v>603.09999999997672</v>
      </c>
      <c r="I41" s="27">
        <f t="shared" si="2"/>
        <v>0.99681868677331187</v>
      </c>
      <c r="J41" s="21">
        <f t="shared" si="3"/>
        <v>0.99681868677331187</v>
      </c>
    </row>
    <row r="42" spans="1:10" s="3" customFormat="1" ht="16.5" thickBot="1" x14ac:dyDescent="0.3">
      <c r="A42" s="78" t="s">
        <v>30</v>
      </c>
      <c r="B42" s="79" t="s">
        <v>45</v>
      </c>
      <c r="C42" s="79" t="s">
        <v>38</v>
      </c>
      <c r="D42" s="73">
        <v>189575.8</v>
      </c>
      <c r="E42" s="74">
        <v>189575.8</v>
      </c>
      <c r="F42" s="74">
        <v>188972.7</v>
      </c>
      <c r="G42" s="74">
        <f t="shared" si="0"/>
        <v>603.09999999997672</v>
      </c>
      <c r="H42" s="74">
        <f t="shared" si="1"/>
        <v>603.09999999997672</v>
      </c>
      <c r="I42" s="75">
        <f t="shared" si="2"/>
        <v>0.99681868677331187</v>
      </c>
      <c r="J42" s="76">
        <f t="shared" si="3"/>
        <v>0.99681868677331187</v>
      </c>
    </row>
    <row r="43" spans="1:10" s="3" customFormat="1" ht="16.5" thickBot="1" x14ac:dyDescent="0.3">
      <c r="A43" s="7" t="s">
        <v>69</v>
      </c>
      <c r="B43" s="18" t="s">
        <v>46</v>
      </c>
      <c r="C43" s="85"/>
      <c r="D43" s="57">
        <f t="shared" ref="D43:J43" si="4">D44</f>
        <v>60</v>
      </c>
      <c r="E43" s="23">
        <f t="shared" si="4"/>
        <v>60</v>
      </c>
      <c r="F43" s="23">
        <f t="shared" si="4"/>
        <v>60</v>
      </c>
      <c r="G43" s="23">
        <f t="shared" si="4"/>
        <v>0</v>
      </c>
      <c r="H43" s="23">
        <f t="shared" si="4"/>
        <v>0</v>
      </c>
      <c r="I43" s="27">
        <f t="shared" si="4"/>
        <v>1</v>
      </c>
      <c r="J43" s="21">
        <f t="shared" si="4"/>
        <v>1</v>
      </c>
    </row>
    <row r="44" spans="1:10" s="3" customFormat="1" ht="32.25" thickBot="1" x14ac:dyDescent="0.3">
      <c r="A44" s="78" t="s">
        <v>70</v>
      </c>
      <c r="B44" s="79" t="s">
        <v>46</v>
      </c>
      <c r="C44" s="79" t="s">
        <v>46</v>
      </c>
      <c r="D44" s="73">
        <v>60</v>
      </c>
      <c r="E44" s="74">
        <v>60</v>
      </c>
      <c r="F44" s="74">
        <v>60</v>
      </c>
      <c r="G44" s="74">
        <f>D44-F44</f>
        <v>0</v>
      </c>
      <c r="H44" s="74">
        <f>E44-F44</f>
        <v>0</v>
      </c>
      <c r="I44" s="75">
        <f>F44/D44</f>
        <v>1</v>
      </c>
      <c r="J44" s="76">
        <f>F44/E44</f>
        <v>1</v>
      </c>
    </row>
    <row r="45" spans="1:10" s="3" customFormat="1" ht="16.5" thickBot="1" x14ac:dyDescent="0.3">
      <c r="A45" s="54" t="s">
        <v>31</v>
      </c>
      <c r="B45" s="55" t="s">
        <v>47</v>
      </c>
      <c r="C45" s="77"/>
      <c r="D45" s="56">
        <f>D46+D47+D48+D49</f>
        <v>95474.3</v>
      </c>
      <c r="E45" s="56">
        <f>E46+E47+E48+E49</f>
        <v>95474.5</v>
      </c>
      <c r="F45" s="56">
        <f>F46+F47+F48+F49</f>
        <v>93061.2</v>
      </c>
      <c r="G45" s="68">
        <f t="shared" si="0"/>
        <v>2413.1000000000058</v>
      </c>
      <c r="H45" s="68">
        <f t="shared" si="1"/>
        <v>2413.3000000000029</v>
      </c>
      <c r="I45" s="69">
        <f t="shared" si="2"/>
        <v>0.97472513545530048</v>
      </c>
      <c r="J45" s="70">
        <f t="shared" si="3"/>
        <v>0.97472309360090914</v>
      </c>
    </row>
    <row r="46" spans="1:10" s="3" customFormat="1" ht="15.75" x14ac:dyDescent="0.25">
      <c r="A46" s="60" t="s">
        <v>32</v>
      </c>
      <c r="B46" s="32">
        <v>10</v>
      </c>
      <c r="C46" s="32" t="s">
        <v>38</v>
      </c>
      <c r="D46" s="49">
        <v>7998</v>
      </c>
      <c r="E46" s="53">
        <v>7998.2</v>
      </c>
      <c r="F46" s="33">
        <v>7997.7</v>
      </c>
      <c r="G46" s="33">
        <f t="shared" si="0"/>
        <v>0.3000000000001819</v>
      </c>
      <c r="H46" s="33">
        <f t="shared" si="1"/>
        <v>0.5</v>
      </c>
      <c r="I46" s="34">
        <f t="shared" si="2"/>
        <v>0.99996249062265563</v>
      </c>
      <c r="J46" s="64">
        <f t="shared" si="3"/>
        <v>0.99993748593433518</v>
      </c>
    </row>
    <row r="47" spans="1:10" s="3" customFormat="1" ht="31.5" x14ac:dyDescent="0.25">
      <c r="A47" s="61" t="s">
        <v>66</v>
      </c>
      <c r="B47" s="20">
        <v>10</v>
      </c>
      <c r="C47" s="20" t="s">
        <v>40</v>
      </c>
      <c r="D47" s="58">
        <v>1168</v>
      </c>
      <c r="E47" s="25">
        <v>1168</v>
      </c>
      <c r="F47" s="24">
        <v>1168</v>
      </c>
      <c r="G47" s="24">
        <f t="shared" si="0"/>
        <v>0</v>
      </c>
      <c r="H47" s="24">
        <f t="shared" si="1"/>
        <v>0</v>
      </c>
      <c r="I47" s="30">
        <f t="shared" si="2"/>
        <v>1</v>
      </c>
      <c r="J47" s="65">
        <f t="shared" si="3"/>
        <v>1</v>
      </c>
    </row>
    <row r="48" spans="1:10" s="3" customFormat="1" ht="15.75" x14ac:dyDescent="0.25">
      <c r="A48" s="61" t="s">
        <v>33</v>
      </c>
      <c r="B48" s="20">
        <v>10</v>
      </c>
      <c r="C48" s="20" t="s">
        <v>41</v>
      </c>
      <c r="D48" s="58">
        <v>86168.3</v>
      </c>
      <c r="E48" s="24">
        <v>86168.3</v>
      </c>
      <c r="F48" s="24">
        <v>83755.5</v>
      </c>
      <c r="G48" s="24">
        <f t="shared" si="0"/>
        <v>2412.8000000000029</v>
      </c>
      <c r="H48" s="24">
        <f t="shared" si="1"/>
        <v>2412.8000000000029</v>
      </c>
      <c r="I48" s="30">
        <f t="shared" si="2"/>
        <v>0.97199898338484103</v>
      </c>
      <c r="J48" s="65">
        <f t="shared" si="3"/>
        <v>0.97199898338484103</v>
      </c>
    </row>
    <row r="49" spans="1:10" s="3" customFormat="1" ht="32.25" thickBot="1" x14ac:dyDescent="0.3">
      <c r="A49" s="62" t="s">
        <v>34</v>
      </c>
      <c r="B49" s="36">
        <v>10</v>
      </c>
      <c r="C49" s="36" t="s">
        <v>43</v>
      </c>
      <c r="D49" s="50">
        <v>140</v>
      </c>
      <c r="E49" s="37">
        <v>140</v>
      </c>
      <c r="F49" s="37">
        <v>140</v>
      </c>
      <c r="G49" s="37">
        <f t="shared" si="0"/>
        <v>0</v>
      </c>
      <c r="H49" s="37">
        <f t="shared" si="1"/>
        <v>0</v>
      </c>
      <c r="I49" s="38">
        <f t="shared" si="2"/>
        <v>1</v>
      </c>
      <c r="J49" s="66">
        <f t="shared" si="3"/>
        <v>1</v>
      </c>
    </row>
    <row r="50" spans="1:10" s="3" customFormat="1" ht="16.5" thickBot="1" x14ac:dyDescent="0.3">
      <c r="A50" s="54" t="s">
        <v>35</v>
      </c>
      <c r="B50" s="55">
        <v>11</v>
      </c>
      <c r="C50" s="55"/>
      <c r="D50" s="59">
        <f>D51+D52</f>
        <v>119813.4</v>
      </c>
      <c r="E50" s="56">
        <f>E51+E52</f>
        <v>119813.4</v>
      </c>
      <c r="F50" s="56">
        <f>F51+F52</f>
        <v>119639.2</v>
      </c>
      <c r="G50" s="80">
        <f t="shared" si="0"/>
        <v>174.19999999999709</v>
      </c>
      <c r="H50" s="80">
        <f t="shared" si="1"/>
        <v>174.19999999999709</v>
      </c>
      <c r="I50" s="81">
        <f t="shared" si="2"/>
        <v>0.99854607247603355</v>
      </c>
      <c r="J50" s="82">
        <f t="shared" si="3"/>
        <v>0.99854607247603355</v>
      </c>
    </row>
    <row r="51" spans="1:10" s="3" customFormat="1" ht="15.75" x14ac:dyDescent="0.25">
      <c r="A51" s="60" t="s">
        <v>36</v>
      </c>
      <c r="B51" s="32">
        <v>11</v>
      </c>
      <c r="C51" s="32" t="s">
        <v>39</v>
      </c>
      <c r="D51" s="49">
        <v>3751.7</v>
      </c>
      <c r="E51" s="33">
        <v>3751.7</v>
      </c>
      <c r="F51" s="33">
        <v>3577.5</v>
      </c>
      <c r="G51" s="33">
        <f t="shared" si="0"/>
        <v>174.19999999999982</v>
      </c>
      <c r="H51" s="33">
        <f t="shared" si="1"/>
        <v>174.19999999999982</v>
      </c>
      <c r="I51" s="34">
        <f t="shared" si="2"/>
        <v>0.95356771596876089</v>
      </c>
      <c r="J51" s="64">
        <f t="shared" si="3"/>
        <v>0.95356771596876089</v>
      </c>
    </row>
    <row r="52" spans="1:10" s="3" customFormat="1" ht="16.5" thickBot="1" x14ac:dyDescent="0.3">
      <c r="A52" s="87" t="s">
        <v>60</v>
      </c>
      <c r="B52" s="88">
        <v>11</v>
      </c>
      <c r="C52" s="88" t="s">
        <v>40</v>
      </c>
      <c r="D52" s="89">
        <v>116061.7</v>
      </c>
      <c r="E52" s="90">
        <v>116061.7</v>
      </c>
      <c r="F52" s="90">
        <v>116061.7</v>
      </c>
      <c r="G52" s="90">
        <f t="shared" si="0"/>
        <v>0</v>
      </c>
      <c r="H52" s="90">
        <f t="shared" si="1"/>
        <v>0</v>
      </c>
      <c r="I52" s="91">
        <f t="shared" si="2"/>
        <v>1</v>
      </c>
      <c r="J52" s="92">
        <f t="shared" si="3"/>
        <v>1</v>
      </c>
    </row>
    <row r="53" spans="1:10" s="3" customFormat="1" ht="32.25" thickBot="1" x14ac:dyDescent="0.3">
      <c r="A53" s="99" t="s">
        <v>67</v>
      </c>
      <c r="B53" s="100">
        <v>13</v>
      </c>
      <c r="C53" s="100"/>
      <c r="D53" s="101">
        <f>D54</f>
        <v>319.89999999999998</v>
      </c>
      <c r="E53" s="102">
        <f>E54</f>
        <v>319.89999999999998</v>
      </c>
      <c r="F53" s="102">
        <f>F54</f>
        <v>319.89999999999998</v>
      </c>
      <c r="G53" s="102">
        <f t="shared" si="0"/>
        <v>0</v>
      </c>
      <c r="H53" s="102">
        <f t="shared" si="1"/>
        <v>0</v>
      </c>
      <c r="I53" s="103">
        <f t="shared" si="2"/>
        <v>1</v>
      </c>
      <c r="J53" s="104">
        <f t="shared" si="3"/>
        <v>1</v>
      </c>
    </row>
    <row r="54" spans="1:10" s="3" customFormat="1" ht="48" thickBot="1" x14ac:dyDescent="0.3">
      <c r="A54" s="93" t="s">
        <v>68</v>
      </c>
      <c r="B54" s="94">
        <v>13</v>
      </c>
      <c r="C54" s="94" t="s">
        <v>38</v>
      </c>
      <c r="D54" s="95">
        <v>319.89999999999998</v>
      </c>
      <c r="E54" s="96">
        <v>319.89999999999998</v>
      </c>
      <c r="F54" s="96">
        <v>319.89999999999998</v>
      </c>
      <c r="G54" s="96">
        <f t="shared" si="0"/>
        <v>0</v>
      </c>
      <c r="H54" s="96">
        <f t="shared" si="1"/>
        <v>0</v>
      </c>
      <c r="I54" s="97">
        <f t="shared" si="2"/>
        <v>1</v>
      </c>
      <c r="J54" s="98">
        <f t="shared" si="3"/>
        <v>1</v>
      </c>
    </row>
    <row r="55" spans="1:10" s="4" customFormat="1" ht="16.5" thickBot="1" x14ac:dyDescent="0.3">
      <c r="A55" s="83" t="s">
        <v>37</v>
      </c>
      <c r="B55" s="84"/>
      <c r="C55" s="84"/>
      <c r="D55" s="86">
        <f>D8+D15+D18+D22+D28+D33+D35+D41+D45+D50+D53+D43</f>
        <v>5547712.5</v>
      </c>
      <c r="E55" s="86">
        <f>E8+E15+E18+E22+E28+E33+E35+E41+E45+E50+E53+E43</f>
        <v>5643793.1000000006</v>
      </c>
      <c r="F55" s="86">
        <f>F8+F15+F18+F22+F28+F33+F35+F41+F45+F50+F53+F43</f>
        <v>5434885.8000000007</v>
      </c>
      <c r="G55" s="68">
        <f t="shared" si="0"/>
        <v>112826.69999999925</v>
      </c>
      <c r="H55" s="68">
        <f t="shared" si="1"/>
        <v>208907.29999999981</v>
      </c>
      <c r="I55" s="69">
        <f t="shared" si="2"/>
        <v>0.97966248250968313</v>
      </c>
      <c r="J55" s="70">
        <f t="shared" si="3"/>
        <v>0.96298459275553527</v>
      </c>
    </row>
    <row r="56" spans="1:10" s="4" customFormat="1" x14ac:dyDescent="0.2">
      <c r="E56" s="5"/>
      <c r="F56" s="14"/>
      <c r="G56" s="14"/>
      <c r="H56" s="14"/>
      <c r="I56" s="14"/>
      <c r="J56" s="14"/>
    </row>
    <row r="57" spans="1:10" s="4" customFormat="1" x14ac:dyDescent="0.2">
      <c r="E57" s="5"/>
      <c r="F57" s="14"/>
      <c r="G57" s="14"/>
      <c r="H57" s="14"/>
      <c r="I57" s="14"/>
      <c r="J57" s="14"/>
    </row>
    <row r="59" spans="1:10" x14ac:dyDescent="0.2">
      <c r="E59" s="6"/>
    </row>
  </sheetData>
  <sheetProtection formatCells="0" formatColumns="0" formatRows="0" insertColumns="0" insertRows="0" insertHyperlinks="0" deleteColumns="0" deleteRows="0" sort="0" autoFilter="0" pivotTables="0"/>
  <mergeCells count="1">
    <mergeCell ref="A2:J2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Расходы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ProtasovaES</cp:lastModifiedBy>
  <cp:lastPrinted>2025-02-14T12:14:04Z</cp:lastPrinted>
  <dcterms:created xsi:type="dcterms:W3CDTF">1999-06-18T11:49:53Z</dcterms:created>
  <dcterms:modified xsi:type="dcterms:W3CDTF">2025-02-17T11:51:08Z</dcterms:modified>
</cp:coreProperties>
</file>