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40" windowWidth="23250" windowHeight="13170"/>
  </bookViews>
  <sheets>
    <sheet name="Лист 1" sheetId="2" r:id="rId1"/>
  </sheets>
  <definedNames>
    <definedName name="_xlnm.Print_Titles" localSheetId="0">'Лист 1'!$4:$5</definedName>
  </definedNames>
  <calcPr calcId="145621"/>
</workbook>
</file>

<file path=xl/calcChain.xml><?xml version="1.0" encoding="utf-8"?>
<calcChain xmlns="http://schemas.openxmlformats.org/spreadsheetml/2006/main">
  <c r="J7" i="2" l="1"/>
  <c r="J8" i="2"/>
  <c r="J9" i="2"/>
  <c r="J10" i="2"/>
  <c r="J12" i="2"/>
  <c r="J13" i="2"/>
  <c r="J14" i="2"/>
  <c r="J15" i="2"/>
  <c r="J16" i="2"/>
  <c r="J17" i="2"/>
  <c r="J18" i="2"/>
  <c r="J19" i="2"/>
  <c r="J23" i="2"/>
  <c r="J24" i="2"/>
  <c r="J25" i="2"/>
  <c r="J26" i="2"/>
  <c r="J27" i="2"/>
  <c r="J6" i="2"/>
  <c r="I7" i="2"/>
  <c r="I8" i="2"/>
  <c r="I9" i="2"/>
  <c r="I10" i="2"/>
  <c r="I12" i="2"/>
  <c r="I13" i="2"/>
  <c r="I14" i="2"/>
  <c r="I15" i="2"/>
  <c r="I16" i="2"/>
  <c r="I17" i="2"/>
  <c r="I18" i="2"/>
  <c r="I19" i="2"/>
  <c r="I20" i="2"/>
  <c r="I22" i="2"/>
  <c r="I23" i="2"/>
  <c r="I24" i="2"/>
  <c r="I25" i="2"/>
  <c r="I26" i="2"/>
  <c r="I27" i="2"/>
  <c r="I6" i="2"/>
  <c r="G27" i="2"/>
  <c r="G26" i="2"/>
  <c r="G23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3" i="2"/>
  <c r="F24" i="2"/>
  <c r="F25" i="2"/>
  <c r="F26" i="2"/>
  <c r="F27" i="2"/>
  <c r="F6" i="2"/>
  <c r="D23" i="2"/>
  <c r="D27" i="2" s="1"/>
  <c r="D26" i="2"/>
  <c r="H26" i="2" l="1"/>
  <c r="C24" i="2" l="1"/>
  <c r="H23" i="2" l="1"/>
  <c r="H27" i="2" s="1"/>
  <c r="C25" i="2" l="1"/>
  <c r="C14" i="2"/>
  <c r="C26" i="2" l="1"/>
  <c r="C6" i="2"/>
  <c r="E26" i="2"/>
  <c r="E23" i="2" l="1"/>
  <c r="C9" i="2"/>
  <c r="C20" i="2"/>
  <c r="C13" i="2"/>
  <c r="C17" i="2"/>
  <c r="C16" i="2"/>
  <c r="C15" i="2"/>
  <c r="C8" i="2"/>
  <c r="C19" i="2"/>
  <c r="C18" i="2"/>
  <c r="C12" i="2"/>
  <c r="C7" i="2"/>
  <c r="E27" i="2" l="1"/>
  <c r="C23" i="2"/>
  <c r="C27" i="2" l="1"/>
</calcChain>
</file>

<file path=xl/sharedStrings.xml><?xml version="1.0" encoding="utf-8"?>
<sst xmlns="http://schemas.openxmlformats.org/spreadsheetml/2006/main" count="62" uniqueCount="55">
  <si>
    <t>Наименование КБК</t>
  </si>
  <si>
    <t>02 0 00 00000</t>
  </si>
  <si>
    <t>Муниципальная программа "Образование"</t>
  </si>
  <si>
    <t>03 0 00 00000</t>
  </si>
  <si>
    <t>Муниципальная программа "Социальная защита населения"</t>
  </si>
  <si>
    <t>04 0 00 00000</t>
  </si>
  <si>
    <t>Муниципальная программа "Спорт"</t>
  </si>
  <si>
    <t>05 0 00 00000</t>
  </si>
  <si>
    <t>Муниципальная программа "Безопасность и обеспечение безопасности жизнедеятельности населения"</t>
  </si>
  <si>
    <t>08 0 00 00000</t>
  </si>
  <si>
    <t>Муниципальная программа "Жилище"</t>
  </si>
  <si>
    <t>09 0 00 00000</t>
  </si>
  <si>
    <t>10 0 00 00000</t>
  </si>
  <si>
    <t>Муниципальная программа "Управление имуществом и муниципальными финансами"</t>
  </si>
  <si>
    <t>12 0 00 00000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</si>
  <si>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</si>
  <si>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</si>
  <si>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Муниципальная программа "Развитие и функционирование дорожно-транспортного комплекса"</t>
  </si>
  <si>
    <t>14 0 00 00000</t>
  </si>
  <si>
    <t>Муниципальная программа "Цифровое муниципальное образование"</t>
  </si>
  <si>
    <t>15 0 00 00000</t>
  </si>
  <si>
    <t>Муниципальная программа "Архитектура и градостроительство"</t>
  </si>
  <si>
    <t>16 0 00 00000</t>
  </si>
  <si>
    <t>Муниципальная программа "Формирование современной комфортной городской среды"</t>
  </si>
  <si>
    <t>17 0 00 00000</t>
  </si>
  <si>
    <t>Руководство и управление в сфере установленных функций органов местного самоуправления</t>
  </si>
  <si>
    <t>95 0 00 00000</t>
  </si>
  <si>
    <t>Непрограммные расходы</t>
  </si>
  <si>
    <t>99 0 00 00000</t>
  </si>
  <si>
    <t>Итого:</t>
  </si>
  <si>
    <t>ЦСР</t>
  </si>
  <si>
    <t>Итого программные расходы бюджета городского округа Лыткарино</t>
  </si>
  <si>
    <t>Итого непрограммные расходы бюджета городского округа Лыткарино</t>
  </si>
  <si>
    <t>Исполнено на 01.04.2022 г.</t>
  </si>
  <si>
    <t>(тыс. руб.)</t>
  </si>
  <si>
    <t>Исполнено на 01.04.2023 г.</t>
  </si>
  <si>
    <t>Муниципальная программа "Развитие сельского хозяйства"</t>
  </si>
  <si>
    <t>06 0 00 00000</t>
  </si>
  <si>
    <t xml:space="preserve"> -</t>
  </si>
  <si>
    <t>Исполнено на 01.04.2024 г.</t>
  </si>
  <si>
    <t>19 0 00 00000</t>
  </si>
  <si>
    <t>Муниципальная программа "Переселение граждан из аварийного жилищного фонда"</t>
  </si>
  <si>
    <t>Муниципальная программа "Культура и туризм"</t>
  </si>
  <si>
    <t>Муниципальная программа "Развитие инженерной инфраструктуры, энергоэффективности и отрасли обращения с отходами"</t>
  </si>
  <si>
    <t>Аналитические данные о расходах бюджета городского округа Лыткарино по расходам в разрезе муниципальных программ на 01.04.2024 года в сравнении с расходами на 01.04.2023 года</t>
  </si>
  <si>
    <t>Уточнённый план</t>
  </si>
  <si>
    <t>1 квартал 2023 года</t>
  </si>
  <si>
    <t>% исполнения</t>
  </si>
  <si>
    <t>1 квартал 2024 года</t>
  </si>
  <si>
    <t>Исполнение 2024/2023, %</t>
  </si>
  <si>
    <t>Муниципальная программа "Экология и окружающая среда"</t>
  </si>
  <si>
    <t>07 0 00 00000</t>
  </si>
  <si>
    <t>18 0 00 00000</t>
  </si>
  <si>
    <t>Муниципальная программа "Строительство объектов социальной инфраструктуры"</t>
  </si>
  <si>
    <t>в 2,6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</si>
</sst>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13" x14ac:knownFonts="1">
    <font>
      <sz val="11"/>
      <color rgb="FF000000"/>
      <name val="Calibri"/>
      <family val="2"/>
    </font>
    <font>
      <sz val="12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3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 applyBorder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</cellStyleXfs>
  <cellXfs count="81">
    <xf numFmtId="0" fontId="0" fillId="0" borderId="0" xfId="0" applyNumberForma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7" fillId="3" borderId="0" xfId="0" applyNumberFormat="1" applyFont="1" applyFill="1" applyAlignment="1" applyProtection="1"/>
    <xf numFmtId="0" fontId="7" fillId="4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NumberFormat="1" applyFont="1" applyFill="1" applyAlignment="1" applyProtection="1"/>
    <xf numFmtId="165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166" fontId="7" fillId="0" borderId="1" xfId="0" applyNumberFormat="1" applyFont="1" applyFill="1" applyBorder="1" applyAlignment="1" applyProtection="1">
      <alignment horizontal="center" vertical="center" wrapText="1"/>
    </xf>
    <xf numFmtId="166" fontId="7" fillId="2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6" fontId="4" fillId="2" borderId="3" xfId="0" applyNumberFormat="1" applyFont="1" applyFill="1" applyBorder="1" applyAlignment="1" applyProtection="1">
      <alignment horizontal="center" vertical="center" wrapText="1"/>
    </xf>
    <xf numFmtId="166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165" fontId="4" fillId="0" borderId="8" xfId="0" applyNumberFormat="1" applyFont="1" applyFill="1" applyBorder="1" applyAlignment="1" applyProtection="1">
      <alignment horizontal="center" vertical="center" wrapText="1"/>
    </xf>
    <xf numFmtId="166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165" fontId="4" fillId="0" borderId="11" xfId="0" applyNumberFormat="1" applyFont="1" applyFill="1" applyBorder="1" applyAlignment="1" applyProtection="1">
      <alignment horizontal="center" vertical="center" wrapText="1"/>
    </xf>
    <xf numFmtId="166" fontId="4" fillId="0" borderId="11" xfId="0" applyNumberFormat="1" applyFont="1" applyFill="1" applyBorder="1" applyAlignment="1" applyProtection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center" vertical="center" wrapText="1"/>
    </xf>
    <xf numFmtId="166" fontId="4" fillId="0" borderId="14" xfId="0" applyNumberFormat="1" applyFont="1" applyFill="1" applyBorder="1" applyAlignment="1" applyProtection="1">
      <alignment horizontal="center" vertical="center" wrapText="1"/>
    </xf>
    <xf numFmtId="166" fontId="4" fillId="2" borderId="8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>
      <alignment horizontal="left" wrapText="1"/>
    </xf>
    <xf numFmtId="0" fontId="4" fillId="0" borderId="0" xfId="0" applyNumberFormat="1" applyFont="1" applyFill="1" applyAlignment="1" applyProtection="1"/>
    <xf numFmtId="0" fontId="10" fillId="0" borderId="0" xfId="0" applyNumberFormat="1" applyFont="1" applyFill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/>
    </xf>
    <xf numFmtId="0" fontId="11" fillId="0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 applyProtection="1">
      <alignment wrapText="1"/>
    </xf>
    <xf numFmtId="0" fontId="0" fillId="0" borderId="1" xfId="0" applyNumberFormat="1" applyFill="1" applyBorder="1" applyAlignment="1" applyProtection="1"/>
    <xf numFmtId="0" fontId="0" fillId="0" borderId="1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6" fontId="4" fillId="2" borderId="6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6" fontId="4" fillId="0" borderId="6" xfId="0" applyNumberFormat="1" applyFont="1" applyFill="1" applyBorder="1" applyAlignment="1" applyProtection="1">
      <alignment horizontal="center" vertical="center" wrapText="1"/>
    </xf>
    <xf numFmtId="164" fontId="4" fillId="2" borderId="6" xfId="0" applyNumberFormat="1" applyFont="1" applyFill="1" applyBorder="1" applyAlignment="1" applyProtection="1">
      <alignment horizontal="center" vertical="center" wrapText="1"/>
    </xf>
    <xf numFmtId="164" fontId="4" fillId="2" borderId="3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164" fontId="4" fillId="2" borderId="8" xfId="0" applyNumberFormat="1" applyFont="1" applyFill="1" applyBorder="1" applyAlignment="1" applyProtection="1">
      <alignment horizontal="center" vertical="center" wrapText="1"/>
    </xf>
    <xf numFmtId="164" fontId="4" fillId="2" borderId="11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165" fontId="7" fillId="0" borderId="6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165" fontId="7" fillId="0" borderId="14" xfId="0" applyNumberFormat="1" applyFont="1" applyFill="1" applyBorder="1" applyAlignment="1" applyProtection="1">
      <alignment horizontal="center" vertical="center" wrapText="1"/>
    </xf>
    <xf numFmtId="166" fontId="4" fillId="2" borderId="14" xfId="0" applyNumberFormat="1" applyFont="1" applyFill="1" applyBorder="1" applyAlignment="1" applyProtection="1">
      <alignment horizontal="center" vertical="center" wrapText="1"/>
    </xf>
    <xf numFmtId="164" fontId="4" fillId="2" borderId="17" xfId="0" applyNumberFormat="1" applyFont="1" applyFill="1" applyBorder="1" applyAlignment="1" applyProtection="1">
      <alignment horizontal="center" vertical="center" wrapText="1"/>
    </xf>
    <xf numFmtId="164" fontId="4" fillId="0" borderId="17" xfId="0" applyNumberFormat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BreakPreview" zoomScale="110" zoomScaleNormal="100" zoomScaleSheetLayoutView="110" workbookViewId="0">
      <pane ySplit="5" topLeftCell="A12" activePane="bottomLeft" state="frozen"/>
      <selection pane="bottomLeft" activeCell="B14" sqref="B14"/>
    </sheetView>
  </sheetViews>
  <sheetFormatPr defaultColWidth="9.140625" defaultRowHeight="15" x14ac:dyDescent="0.25"/>
  <cols>
    <col min="1" max="1" width="71.140625" style="1" customWidth="1"/>
    <col min="2" max="2" width="15.140625" style="8" customWidth="1"/>
    <col min="3" max="3" width="17.7109375" style="8" hidden="1" customWidth="1"/>
    <col min="4" max="4" width="17.7109375" style="8" customWidth="1"/>
    <col min="5" max="5" width="19.85546875" style="5" customWidth="1"/>
    <col min="6" max="6" width="18.85546875" style="45" customWidth="1"/>
    <col min="7" max="7" width="19.140625" style="45" customWidth="1"/>
    <col min="8" max="8" width="19.85546875" style="19" customWidth="1"/>
    <col min="9" max="9" width="18.85546875" style="45" customWidth="1"/>
    <col min="10" max="10" width="16.42578125" style="8" customWidth="1"/>
    <col min="11" max="16384" width="9.140625" style="1"/>
  </cols>
  <sheetData>
    <row r="1" spans="1:13" ht="60.75" customHeight="1" x14ac:dyDescent="0.25">
      <c r="A1" s="51" t="s">
        <v>44</v>
      </c>
      <c r="B1" s="52"/>
      <c r="C1" s="52"/>
      <c r="D1" s="52"/>
      <c r="E1" s="52"/>
      <c r="F1" s="52"/>
      <c r="G1" s="52"/>
      <c r="H1" s="52"/>
      <c r="I1" s="52"/>
      <c r="J1" s="52"/>
    </row>
    <row r="2" spans="1:13" ht="15.75" thickBot="1" x14ac:dyDescent="0.3">
      <c r="A2" s="49"/>
      <c r="B2" s="50"/>
      <c r="C2" s="16"/>
      <c r="D2" s="45"/>
      <c r="E2" s="53" t="s">
        <v>34</v>
      </c>
      <c r="F2" s="53"/>
      <c r="G2" s="53"/>
      <c r="H2" s="53"/>
      <c r="I2" s="53"/>
      <c r="J2" s="54"/>
    </row>
    <row r="3" spans="1:13" s="45" customFormat="1" ht="18" thickBot="1" x14ac:dyDescent="0.35">
      <c r="A3" s="57" t="s">
        <v>0</v>
      </c>
      <c r="B3" s="57" t="s">
        <v>30</v>
      </c>
      <c r="C3" s="47"/>
      <c r="D3" s="55" t="s">
        <v>46</v>
      </c>
      <c r="E3" s="56"/>
      <c r="F3" s="56"/>
      <c r="G3" s="55" t="s">
        <v>48</v>
      </c>
      <c r="H3" s="60"/>
      <c r="I3" s="60"/>
      <c r="J3" s="61" t="s">
        <v>49</v>
      </c>
    </row>
    <row r="4" spans="1:13" ht="33.75" thickBot="1" x14ac:dyDescent="0.3">
      <c r="A4" s="58"/>
      <c r="B4" s="59"/>
      <c r="C4" s="12" t="s">
        <v>33</v>
      </c>
      <c r="D4" s="12" t="s">
        <v>45</v>
      </c>
      <c r="E4" s="10" t="s">
        <v>35</v>
      </c>
      <c r="F4" s="10" t="s">
        <v>47</v>
      </c>
      <c r="G4" s="12" t="s">
        <v>45</v>
      </c>
      <c r="H4" s="10" t="s">
        <v>39</v>
      </c>
      <c r="I4" s="10" t="s">
        <v>47</v>
      </c>
      <c r="J4" s="62"/>
    </row>
    <row r="5" spans="1:13" ht="16.5" thickBot="1" x14ac:dyDescent="0.3">
      <c r="A5" s="48">
        <v>1</v>
      </c>
      <c r="B5" s="48">
        <v>2</v>
      </c>
      <c r="C5" s="48">
        <v>4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</row>
    <row r="6" spans="1:13" s="4" customFormat="1" x14ac:dyDescent="0.2">
      <c r="A6" s="30" t="s">
        <v>42</v>
      </c>
      <c r="B6" s="31" t="s">
        <v>1</v>
      </c>
      <c r="C6" s="32" t="e">
        <f>#REF!+#REF!+#REF!+#REF!+#REF!</f>
        <v>#REF!</v>
      </c>
      <c r="D6" s="33">
        <v>155189.1</v>
      </c>
      <c r="E6" s="41">
        <v>32646.400000000001</v>
      </c>
      <c r="F6" s="70">
        <f>E6/D6</f>
        <v>0.21036528983027802</v>
      </c>
      <c r="G6" s="41">
        <v>217618.6</v>
      </c>
      <c r="H6" s="41">
        <v>39750.400000000001</v>
      </c>
      <c r="I6" s="70">
        <f>H6/G6</f>
        <v>0.18266085711423563</v>
      </c>
      <c r="J6" s="34">
        <f>I6/F6</f>
        <v>0.86830321324209792</v>
      </c>
    </row>
    <row r="7" spans="1:13" s="4" customFormat="1" x14ac:dyDescent="0.2">
      <c r="A7" s="23" t="s">
        <v>2</v>
      </c>
      <c r="B7" s="24" t="s">
        <v>3</v>
      </c>
      <c r="C7" s="25" t="e">
        <f>#REF!+#REF!+#REF!+#REF!+#REF!</f>
        <v>#REF!</v>
      </c>
      <c r="D7" s="28">
        <v>1528214.9</v>
      </c>
      <c r="E7" s="27">
        <v>216713</v>
      </c>
      <c r="F7" s="68">
        <f t="shared" ref="F7:F27" si="0">E7/D7</f>
        <v>0.14180793552006332</v>
      </c>
      <c r="G7" s="27">
        <v>1216120.6000000001</v>
      </c>
      <c r="H7" s="27">
        <v>227760</v>
      </c>
      <c r="I7" s="68">
        <f t="shared" ref="I7:I27" si="1">H7/G7</f>
        <v>0.18728405718972277</v>
      </c>
      <c r="J7" s="26">
        <f t="shared" ref="J7:J27" si="2">I7/F7</f>
        <v>1.3206881300604323</v>
      </c>
    </row>
    <row r="8" spans="1:13" s="4" customFormat="1" x14ac:dyDescent="0.2">
      <c r="A8" s="23" t="s">
        <v>4</v>
      </c>
      <c r="B8" s="24" t="s">
        <v>5</v>
      </c>
      <c r="C8" s="25" t="e">
        <f>#REF!+#REF!</f>
        <v>#REF!</v>
      </c>
      <c r="D8" s="28">
        <v>15608.1</v>
      </c>
      <c r="E8" s="27">
        <v>1543.5</v>
      </c>
      <c r="F8" s="68">
        <f t="shared" si="0"/>
        <v>9.8890960462836602E-2</v>
      </c>
      <c r="G8" s="27">
        <v>17026.5</v>
      </c>
      <c r="H8" s="27">
        <v>1688.9</v>
      </c>
      <c r="I8" s="68">
        <f t="shared" si="1"/>
        <v>9.9192435321410741E-2</v>
      </c>
      <c r="J8" s="26">
        <f t="shared" si="2"/>
        <v>1.003048558302631</v>
      </c>
    </row>
    <row r="9" spans="1:13" s="4" customFormat="1" x14ac:dyDescent="0.2">
      <c r="A9" s="23" t="s">
        <v>6</v>
      </c>
      <c r="B9" s="24" t="s">
        <v>7</v>
      </c>
      <c r="C9" s="25" t="e">
        <f>#REF!+#REF!</f>
        <v>#REF!</v>
      </c>
      <c r="D9" s="27">
        <v>88234.9</v>
      </c>
      <c r="E9" s="27">
        <v>18910.8</v>
      </c>
      <c r="F9" s="68">
        <f t="shared" si="0"/>
        <v>0.214323357310996</v>
      </c>
      <c r="G9" s="27">
        <v>106693</v>
      </c>
      <c r="H9" s="27">
        <v>26258.799999999999</v>
      </c>
      <c r="I9" s="68">
        <f t="shared" si="1"/>
        <v>0.24611549023834739</v>
      </c>
      <c r="J9" s="26">
        <f t="shared" si="2"/>
        <v>1.148337228971358</v>
      </c>
    </row>
    <row r="10" spans="1:13" s="18" customFormat="1" x14ac:dyDescent="0.25">
      <c r="A10" s="23" t="s">
        <v>36</v>
      </c>
      <c r="B10" s="24" t="s">
        <v>37</v>
      </c>
      <c r="C10" s="25">
        <v>0</v>
      </c>
      <c r="D10" s="28">
        <v>1482</v>
      </c>
      <c r="E10" s="27">
        <v>368.1</v>
      </c>
      <c r="F10" s="68">
        <f t="shared" si="0"/>
        <v>0.24838056680161946</v>
      </c>
      <c r="G10" s="27">
        <v>1457</v>
      </c>
      <c r="H10" s="27">
        <v>161.5</v>
      </c>
      <c r="I10" s="68">
        <f t="shared" si="1"/>
        <v>0.11084420041180508</v>
      </c>
      <c r="J10" s="26">
        <f t="shared" si="2"/>
        <v>0.44626760393994869</v>
      </c>
    </row>
    <row r="11" spans="1:13" s="46" customFormat="1" x14ac:dyDescent="0.25">
      <c r="A11" s="23" t="s">
        <v>50</v>
      </c>
      <c r="B11" s="24" t="s">
        <v>51</v>
      </c>
      <c r="C11" s="25"/>
      <c r="D11" s="28">
        <v>25</v>
      </c>
      <c r="E11" s="27">
        <v>0</v>
      </c>
      <c r="F11" s="68">
        <f t="shared" si="0"/>
        <v>0</v>
      </c>
      <c r="G11" s="27">
        <v>0</v>
      </c>
      <c r="H11" s="27">
        <v>0</v>
      </c>
      <c r="I11" s="63" t="s">
        <v>38</v>
      </c>
      <c r="J11" s="26" t="s">
        <v>38</v>
      </c>
    </row>
    <row r="12" spans="1:13" s="6" customFormat="1" ht="30" x14ac:dyDescent="0.2">
      <c r="A12" s="23" t="s">
        <v>8</v>
      </c>
      <c r="B12" s="24" t="s">
        <v>9</v>
      </c>
      <c r="C12" s="25" t="e">
        <f>#REF!+#REF!+#REF!+#REF!+#REF!</f>
        <v>#REF!</v>
      </c>
      <c r="D12" s="27">
        <v>57832.4</v>
      </c>
      <c r="E12" s="27">
        <v>9661.6</v>
      </c>
      <c r="F12" s="68">
        <f t="shared" si="0"/>
        <v>0.16706206209667937</v>
      </c>
      <c r="G12" s="27">
        <v>79372.5</v>
      </c>
      <c r="H12" s="27">
        <v>9145.2000000000007</v>
      </c>
      <c r="I12" s="68">
        <f t="shared" si="1"/>
        <v>0.1152187470471511</v>
      </c>
      <c r="J12" s="26">
        <f t="shared" si="2"/>
        <v>0.68967631310855981</v>
      </c>
      <c r="K12" s="4"/>
      <c r="L12" s="4"/>
      <c r="M12" s="4"/>
    </row>
    <row r="13" spans="1:13" s="4" customFormat="1" x14ac:dyDescent="0.2">
      <c r="A13" s="23" t="s">
        <v>10</v>
      </c>
      <c r="B13" s="24" t="s">
        <v>11</v>
      </c>
      <c r="C13" s="25" t="e">
        <f>#REF!</f>
        <v>#REF!</v>
      </c>
      <c r="D13" s="28">
        <v>23645.5</v>
      </c>
      <c r="E13" s="27">
        <v>13294.7</v>
      </c>
      <c r="F13" s="68">
        <f t="shared" si="0"/>
        <v>0.56225074538495701</v>
      </c>
      <c r="G13" s="27">
        <v>69157.3</v>
      </c>
      <c r="H13" s="27">
        <v>30482.2</v>
      </c>
      <c r="I13" s="68">
        <f t="shared" si="1"/>
        <v>0.44076619532572842</v>
      </c>
      <c r="J13" s="26">
        <f t="shared" si="2"/>
        <v>0.7839317225341309</v>
      </c>
    </row>
    <row r="14" spans="1:13" s="4" customFormat="1" ht="36" customHeight="1" x14ac:dyDescent="0.2">
      <c r="A14" s="23" t="s">
        <v>43</v>
      </c>
      <c r="B14" s="24" t="s">
        <v>12</v>
      </c>
      <c r="C14" s="25" t="e">
        <f>#REF!</f>
        <v>#REF!</v>
      </c>
      <c r="D14" s="28">
        <v>666751.5</v>
      </c>
      <c r="E14" s="27">
        <v>12990.5</v>
      </c>
      <c r="F14" s="68">
        <f t="shared" si="0"/>
        <v>1.9483270753796578E-2</v>
      </c>
      <c r="G14" s="27">
        <v>1571374.6</v>
      </c>
      <c r="H14" s="27">
        <v>5181.5</v>
      </c>
      <c r="I14" s="68">
        <f t="shared" si="1"/>
        <v>3.2974314335996011E-3</v>
      </c>
      <c r="J14" s="26">
        <f t="shared" si="2"/>
        <v>0.16924424421690348</v>
      </c>
    </row>
    <row r="15" spans="1:13" s="4" customFormat="1" ht="30" x14ac:dyDescent="0.2">
      <c r="A15" s="23" t="s">
        <v>13</v>
      </c>
      <c r="B15" s="24" t="s">
        <v>14</v>
      </c>
      <c r="C15" s="25" t="e">
        <f>#REF!+#REF!</f>
        <v>#REF!</v>
      </c>
      <c r="D15" s="28">
        <v>281236.59999999998</v>
      </c>
      <c r="E15" s="27">
        <v>58737.599999999999</v>
      </c>
      <c r="F15" s="68">
        <f t="shared" si="0"/>
        <v>0.20885475076856996</v>
      </c>
      <c r="G15" s="27">
        <v>332961.3</v>
      </c>
      <c r="H15" s="27">
        <v>59901.7</v>
      </c>
      <c r="I15" s="68">
        <f t="shared" si="1"/>
        <v>0.17990589296714063</v>
      </c>
      <c r="J15" s="26">
        <f t="shared" si="2"/>
        <v>0.86139239019031322</v>
      </c>
    </row>
    <row r="16" spans="1:13" s="4" customFormat="1" ht="45" x14ac:dyDescent="0.2">
      <c r="A16" s="23" t="s">
        <v>15</v>
      </c>
      <c r="B16" s="24" t="s">
        <v>16</v>
      </c>
      <c r="C16" s="25" t="e">
        <f>#REF!+#REF!</f>
        <v>#REF!</v>
      </c>
      <c r="D16" s="28">
        <v>12177.2</v>
      </c>
      <c r="E16" s="27">
        <v>2296.6</v>
      </c>
      <c r="F16" s="68">
        <f t="shared" si="0"/>
        <v>0.18859836415596359</v>
      </c>
      <c r="G16" s="27">
        <v>14646</v>
      </c>
      <c r="H16" s="27">
        <v>3387.6</v>
      </c>
      <c r="I16" s="68">
        <f t="shared" si="1"/>
        <v>0.231298648095043</v>
      </c>
      <c r="J16" s="26">
        <f t="shared" si="2"/>
        <v>1.226408559428267</v>
      </c>
    </row>
    <row r="17" spans="1:10" s="4" customFormat="1" ht="30" x14ac:dyDescent="0.2">
      <c r="A17" s="23" t="s">
        <v>17</v>
      </c>
      <c r="B17" s="24" t="s">
        <v>18</v>
      </c>
      <c r="C17" s="25" t="e">
        <f>#REF!+#REF!+#REF!</f>
        <v>#REF!</v>
      </c>
      <c r="D17" s="28">
        <v>55709.8</v>
      </c>
      <c r="E17" s="27">
        <v>3654.3</v>
      </c>
      <c r="F17" s="68">
        <f t="shared" si="0"/>
        <v>6.5595281261106669E-2</v>
      </c>
      <c r="G17" s="27">
        <v>80767.399999999994</v>
      </c>
      <c r="H17" s="27">
        <v>2073.1999999999998</v>
      </c>
      <c r="I17" s="68">
        <f t="shared" si="1"/>
        <v>2.566877230169598E-2</v>
      </c>
      <c r="J17" s="26">
        <f t="shared" si="2"/>
        <v>0.39132040915442701</v>
      </c>
    </row>
    <row r="18" spans="1:10" s="4" customFormat="1" x14ac:dyDescent="0.2">
      <c r="A18" s="23" t="s">
        <v>19</v>
      </c>
      <c r="B18" s="24" t="s">
        <v>20</v>
      </c>
      <c r="C18" s="25" t="e">
        <f>#REF!+#REF!+#REF!</f>
        <v>#REF!</v>
      </c>
      <c r="D18" s="27">
        <v>45097.599999999999</v>
      </c>
      <c r="E18" s="27">
        <v>7664.2</v>
      </c>
      <c r="F18" s="68">
        <f t="shared" si="0"/>
        <v>0.1699469594834315</v>
      </c>
      <c r="G18" s="27">
        <v>50605.3</v>
      </c>
      <c r="H18" s="27">
        <v>9097.2999999999993</v>
      </c>
      <c r="I18" s="68">
        <f t="shared" si="1"/>
        <v>0.17976970791596925</v>
      </c>
      <c r="J18" s="26">
        <f t="shared" si="2"/>
        <v>1.0577989065670539</v>
      </c>
    </row>
    <row r="19" spans="1:10" s="4" customFormat="1" x14ac:dyDescent="0.2">
      <c r="A19" s="23" t="s">
        <v>21</v>
      </c>
      <c r="B19" s="24" t="s">
        <v>22</v>
      </c>
      <c r="C19" s="25" t="e">
        <f>#REF!+#REF!</f>
        <v>#REF!</v>
      </c>
      <c r="D19" s="28">
        <v>199</v>
      </c>
      <c r="E19" s="27">
        <v>34.299999999999997</v>
      </c>
      <c r="F19" s="68">
        <f t="shared" si="0"/>
        <v>0.17236180904522611</v>
      </c>
      <c r="G19" s="27">
        <v>200</v>
      </c>
      <c r="H19" s="27">
        <v>0</v>
      </c>
      <c r="I19" s="68">
        <f t="shared" si="1"/>
        <v>0</v>
      </c>
      <c r="J19" s="26">
        <f t="shared" si="2"/>
        <v>0</v>
      </c>
    </row>
    <row r="20" spans="1:10" s="4" customFormat="1" ht="30" x14ac:dyDescent="0.2">
      <c r="A20" s="23" t="s">
        <v>23</v>
      </c>
      <c r="B20" s="24" t="s">
        <v>24</v>
      </c>
      <c r="C20" s="25" t="e">
        <f>#REF!+#REF!+#REF!</f>
        <v>#REF!</v>
      </c>
      <c r="D20" s="28">
        <v>911083.6</v>
      </c>
      <c r="E20" s="27">
        <v>20574.8</v>
      </c>
      <c r="F20" s="68">
        <f t="shared" si="0"/>
        <v>2.2582779450755121E-2</v>
      </c>
      <c r="G20" s="27">
        <v>1048007.5</v>
      </c>
      <c r="H20" s="27">
        <v>62337.599999999999</v>
      </c>
      <c r="I20" s="68">
        <f t="shared" si="1"/>
        <v>5.9482017065717561E-2</v>
      </c>
      <c r="J20" s="26" t="s">
        <v>54</v>
      </c>
    </row>
    <row r="21" spans="1:10" s="4" customFormat="1" ht="30" x14ac:dyDescent="0.2">
      <c r="A21" s="23" t="s">
        <v>53</v>
      </c>
      <c r="B21" s="24" t="s">
        <v>52</v>
      </c>
      <c r="C21" s="25"/>
      <c r="D21" s="28">
        <v>14957.2</v>
      </c>
      <c r="E21" s="27">
        <v>0</v>
      </c>
      <c r="F21" s="68">
        <f t="shared" si="0"/>
        <v>0</v>
      </c>
      <c r="G21" s="27">
        <v>0</v>
      </c>
      <c r="H21" s="27">
        <v>0</v>
      </c>
      <c r="I21" s="63" t="s">
        <v>38</v>
      </c>
      <c r="J21" s="26" t="s">
        <v>38</v>
      </c>
    </row>
    <row r="22" spans="1:10" s="20" customFormat="1" ht="30.75" thickBot="1" x14ac:dyDescent="0.3">
      <c r="A22" s="35" t="s">
        <v>41</v>
      </c>
      <c r="B22" s="36" t="s">
        <v>40</v>
      </c>
      <c r="C22" s="37"/>
      <c r="D22" s="38">
        <v>0</v>
      </c>
      <c r="E22" s="38">
        <v>0</v>
      </c>
      <c r="F22" s="72" t="s">
        <v>38</v>
      </c>
      <c r="G22" s="38">
        <v>250</v>
      </c>
      <c r="H22" s="38">
        <v>60</v>
      </c>
      <c r="I22" s="71">
        <f t="shared" si="1"/>
        <v>0.24</v>
      </c>
      <c r="J22" s="39" t="s">
        <v>38</v>
      </c>
    </row>
    <row r="23" spans="1:10" s="7" customFormat="1" ht="32.25" thickBot="1" x14ac:dyDescent="0.25">
      <c r="A23" s="42" t="s">
        <v>31</v>
      </c>
      <c r="B23" s="43"/>
      <c r="C23" s="17" t="e">
        <f>C20+C19+C18+C17+C16+C15+C14+C13+C12+C9+C8+C7+C6+#REF!</f>
        <v>#REF!</v>
      </c>
      <c r="D23" s="21">
        <f>SUM(D6:D22)</f>
        <v>3857444.4000000004</v>
      </c>
      <c r="E23" s="21">
        <f>E6+E7+E8+E9+E10+E12+E13+E14+E15+E16+E17+E18+E19+E20+E22</f>
        <v>399090.39999999991</v>
      </c>
      <c r="F23" s="69">
        <f t="shared" si="0"/>
        <v>0.10345979322475779</v>
      </c>
      <c r="G23" s="21">
        <f>SUM(G6:G22)</f>
        <v>4806257.5999999996</v>
      </c>
      <c r="H23" s="21">
        <f>H6+H7+H8+H9+H10+H12+H13+H14+H15+H16+H17+H18+H19+H20+H22</f>
        <v>477285.9</v>
      </c>
      <c r="I23" s="69">
        <f t="shared" si="1"/>
        <v>9.9305101749019867E-2</v>
      </c>
      <c r="J23" s="13">
        <f t="shared" si="2"/>
        <v>0.95984245332182139</v>
      </c>
    </row>
    <row r="24" spans="1:10" s="7" customFormat="1" ht="30" x14ac:dyDescent="0.2">
      <c r="A24" s="29" t="s">
        <v>25</v>
      </c>
      <c r="B24" s="73" t="s">
        <v>26</v>
      </c>
      <c r="C24" s="74" t="e">
        <f>#REF!+#REF!+#REF!+#REF!+#REF!+#REF!+#REF!+#REF!+#REF!+#REF!+#REF!+#REF!</f>
        <v>#REF!</v>
      </c>
      <c r="D24" s="66">
        <v>25816.799999999999</v>
      </c>
      <c r="E24" s="64">
        <v>4269.3999999999996</v>
      </c>
      <c r="F24" s="67">
        <f t="shared" si="0"/>
        <v>0.1653729354528834</v>
      </c>
      <c r="G24" s="64">
        <v>27530.3</v>
      </c>
      <c r="H24" s="64">
        <v>5272.4</v>
      </c>
      <c r="I24" s="67">
        <f t="shared" si="1"/>
        <v>0.19151262427216556</v>
      </c>
      <c r="J24" s="65">
        <f t="shared" si="2"/>
        <v>1.1580650954020808</v>
      </c>
    </row>
    <row r="25" spans="1:10" s="7" customFormat="1" ht="15.75" thickBot="1" x14ac:dyDescent="0.25">
      <c r="A25" s="75" t="s">
        <v>27</v>
      </c>
      <c r="B25" s="76" t="s">
        <v>28</v>
      </c>
      <c r="C25" s="77" t="e">
        <f>#REF!+#REF!</f>
        <v>#REF!</v>
      </c>
      <c r="D25" s="40">
        <v>15397</v>
      </c>
      <c r="E25" s="78">
        <v>644.70000000000005</v>
      </c>
      <c r="F25" s="79">
        <f t="shared" si="0"/>
        <v>4.1871793206468798E-2</v>
      </c>
      <c r="G25" s="78">
        <v>209278.2</v>
      </c>
      <c r="H25" s="78">
        <v>0</v>
      </c>
      <c r="I25" s="79">
        <f t="shared" si="1"/>
        <v>0</v>
      </c>
      <c r="J25" s="80">
        <f t="shared" si="2"/>
        <v>0</v>
      </c>
    </row>
    <row r="26" spans="1:10" s="4" customFormat="1" ht="33.75" thickBot="1" x14ac:dyDescent="0.25">
      <c r="A26" s="14" t="s">
        <v>32</v>
      </c>
      <c r="B26" s="11"/>
      <c r="C26" s="17" t="e">
        <f>C25+C24</f>
        <v>#REF!</v>
      </c>
      <c r="D26" s="21">
        <f>D24+D25</f>
        <v>41213.800000000003</v>
      </c>
      <c r="E26" s="21">
        <f>E25+E24</f>
        <v>4914.0999999999995</v>
      </c>
      <c r="F26" s="69">
        <f t="shared" si="0"/>
        <v>0.11923433413080083</v>
      </c>
      <c r="G26" s="21">
        <f>G24+G25</f>
        <v>236808.5</v>
      </c>
      <c r="H26" s="21">
        <f>H24+H25</f>
        <v>5272.4</v>
      </c>
      <c r="I26" s="69">
        <f t="shared" si="1"/>
        <v>2.2264403515921089E-2</v>
      </c>
      <c r="J26" s="13">
        <f t="shared" si="2"/>
        <v>0.18672812389338206</v>
      </c>
    </row>
    <row r="27" spans="1:10" s="4" customFormat="1" ht="16.5" thickBot="1" x14ac:dyDescent="0.25">
      <c r="A27" s="15" t="s">
        <v>29</v>
      </c>
      <c r="B27" s="11"/>
      <c r="C27" s="17" t="e">
        <f>C23+C26</f>
        <v>#REF!</v>
      </c>
      <c r="D27" s="21">
        <f>D23+D26</f>
        <v>3898658.2</v>
      </c>
      <c r="E27" s="22">
        <f>E23+E26</f>
        <v>404004.49999999988</v>
      </c>
      <c r="F27" s="69">
        <f t="shared" si="0"/>
        <v>0.10362655028337694</v>
      </c>
      <c r="G27" s="22">
        <f>G23+G26</f>
        <v>5043066.0999999996</v>
      </c>
      <c r="H27" s="22">
        <f>H23+H26</f>
        <v>482558.30000000005</v>
      </c>
      <c r="I27" s="69">
        <f t="shared" si="1"/>
        <v>9.5687482660598094E-2</v>
      </c>
      <c r="J27" s="13">
        <f t="shared" si="2"/>
        <v>0.92338770709756623</v>
      </c>
    </row>
    <row r="28" spans="1:10" x14ac:dyDescent="0.25">
      <c r="A28" s="2"/>
    </row>
    <row r="29" spans="1:10" ht="15.75" x14ac:dyDescent="0.25">
      <c r="A29" s="3"/>
      <c r="B29" s="9"/>
      <c r="C29" s="9"/>
      <c r="D29" s="9"/>
      <c r="E29" s="3"/>
      <c r="F29" s="3"/>
      <c r="G29" s="3"/>
      <c r="H29" s="3"/>
      <c r="I29" s="3"/>
      <c r="J29" s="44"/>
    </row>
  </sheetData>
  <mergeCells count="8">
    <mergeCell ref="A2:B2"/>
    <mergeCell ref="A1:J1"/>
    <mergeCell ref="E2:J2"/>
    <mergeCell ref="D3:F3"/>
    <mergeCell ref="A3:A4"/>
    <mergeCell ref="B3:B4"/>
    <mergeCell ref="G3:I3"/>
    <mergeCell ref="J3:J4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evenHeader>&amp;LФинансовое управление города  Лыткарино</evenHeader>
    <evenFooter>&amp;L 05.10.2020 17:14:45&amp;R&amp;P/&amp;N</evenFooter>
    <firstHeader>&amp;LФинансовое управление города  Лыткарино</firstHeader>
    <firstFooter>&amp;L 05.10.2020 17:14:45&amp;R&amp;P/&amp;N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Миронова Евгения Ивановна</dc:creator>
  <cp:lastModifiedBy>Филатова</cp:lastModifiedBy>
  <cp:lastPrinted>2024-05-21T08:47:24Z</cp:lastPrinted>
  <dcterms:created xsi:type="dcterms:W3CDTF">2020-10-05T14:14:45Z</dcterms:created>
  <dcterms:modified xsi:type="dcterms:W3CDTF">2024-05-21T08:48:14Z</dcterms:modified>
</cp:coreProperties>
</file>