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1355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J57" i="2" l="1"/>
  <c r="J10" i="2"/>
  <c r="J11" i="2"/>
  <c r="J12" i="2"/>
  <c r="J13" i="2"/>
  <c r="J16" i="2"/>
  <c r="J17" i="2"/>
  <c r="J18" i="2"/>
  <c r="J20" i="2"/>
  <c r="J21" i="2"/>
  <c r="J22" i="2"/>
  <c r="J23" i="2"/>
  <c r="J24" i="2"/>
  <c r="J25" i="2"/>
  <c r="J26" i="2"/>
  <c r="J27" i="2"/>
  <c r="J28" i="2"/>
  <c r="J29" i="2"/>
  <c r="J31" i="2"/>
  <c r="J34" i="2"/>
  <c r="J35" i="2"/>
  <c r="J36" i="2"/>
  <c r="J38" i="2"/>
  <c r="J39" i="2"/>
  <c r="J41" i="2"/>
  <c r="J43" i="2"/>
  <c r="J44" i="2"/>
  <c r="J45" i="2"/>
  <c r="J46" i="2"/>
  <c r="J47" i="2"/>
  <c r="J49" i="2"/>
  <c r="J51" i="2"/>
  <c r="J53" i="2"/>
  <c r="J9" i="2"/>
  <c r="I10" i="2"/>
  <c r="I11" i="2"/>
  <c r="I12" i="2"/>
  <c r="I13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3" i="2"/>
  <c r="I54" i="2"/>
  <c r="I55" i="2"/>
  <c r="I56" i="2"/>
  <c r="I57" i="2"/>
  <c r="I9" i="2"/>
  <c r="H55" i="2"/>
  <c r="G55" i="2"/>
  <c r="G51" i="2"/>
  <c r="G46" i="2"/>
  <c r="G44" i="2"/>
  <c r="G38" i="2"/>
  <c r="G57" i="2" s="1"/>
  <c r="G35" i="2"/>
  <c r="G30" i="2"/>
  <c r="G24" i="2"/>
  <c r="G20" i="2"/>
  <c r="G17" i="2"/>
  <c r="G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9" i="2"/>
  <c r="F50" i="2"/>
  <c r="F51" i="2"/>
  <c r="F52" i="2"/>
  <c r="F53" i="2"/>
  <c r="F55" i="2"/>
  <c r="F56" i="2"/>
  <c r="F57" i="2"/>
  <c r="F9" i="2"/>
  <c r="D57" i="2"/>
  <c r="E55" i="2"/>
  <c r="D55" i="2"/>
  <c r="D51" i="2"/>
  <c r="D46" i="2"/>
  <c r="D44" i="2"/>
  <c r="D38" i="2"/>
  <c r="D35" i="2"/>
  <c r="D30" i="2"/>
  <c r="D24" i="2"/>
  <c r="D17" i="2"/>
  <c r="D20" i="2"/>
  <c r="D9" i="2"/>
  <c r="H57" i="2" l="1"/>
  <c r="E57" i="2"/>
  <c r="E51" i="2"/>
  <c r="H51" i="2"/>
  <c r="H46" i="2"/>
  <c r="E46" i="2"/>
  <c r="H44" i="2"/>
  <c r="H38" i="2"/>
  <c r="H35" i="2"/>
  <c r="H30" i="2"/>
  <c r="H24" i="2"/>
  <c r="H20" i="2"/>
  <c r="H17" i="2"/>
  <c r="E9" i="2"/>
  <c r="H9" i="2"/>
  <c r="E44" i="2" l="1"/>
  <c r="E38" i="2"/>
  <c r="E35" i="2"/>
  <c r="E30" i="2" l="1"/>
  <c r="E24" i="2"/>
  <c r="E20" i="2"/>
  <c r="E17" i="2"/>
</calcChain>
</file>

<file path=xl/sharedStrings.xml><?xml version="1.0" encoding="utf-8"?>
<sst xmlns="http://schemas.openxmlformats.org/spreadsheetml/2006/main" count="157" uniqueCount="79">
  <si>
    <t xml:space="preserve"> Наименование показателя</t>
  </si>
  <si>
    <t>Сбор, удаление отходов и очистка сточных вод</t>
  </si>
  <si>
    <t>Общегосударственные вопросы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</si>
  <si>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</si>
  <si>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</si>
  <si>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</si>
  <si>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Обеспечение  деятельности  финансовых,налоговых  и  таможенных  органов  и  органов  финансового  (финансово-бюджетного)  надзора</t>
  </si>
  <si>
    <t xml:space="preserve">  Другие общегосударственные вопросы</t>
  </si>
  <si>
    <t>Национальная оборона</t>
  </si>
  <si>
    <t xml:space="preserve">  Мобилизационная  и  вневойсковая  подготовка</t>
  </si>
  <si>
    <t>Национальная безопасность и правоохранительная деятельность</t>
  </si>
  <si>
    <t xml:space="preserve">  Гражданская  оборона</t>
  </si>
  <si>
    <t xml:space="preserve">  Защита населения и территории от чрезвычайных ситуаций природного и техногенного характера,пожарная безопасность</t>
  </si>
  <si>
    <t xml:space="preserve">  Другие  вопросы  в  области  национальной  безопасности  и  правоохранительной  деятельности</t>
  </si>
  <si>
    <t>Национальная экономика</t>
  </si>
  <si>
    <t xml:space="preserve">  Транспорт</t>
  </si>
  <si>
    <t xml:space="preserve">  Дорожное  хозяйство  (дорожные  фонды)  </t>
  </si>
  <si>
    <t xml:space="preserve">  Связь и информатика</t>
  </si>
  <si>
    <t xml:space="preserve">  Другие вопросы в области национальной экономики</t>
  </si>
  <si>
    <t>Жилищно-коммунальное хозяйство</t>
  </si>
  <si>
    <t xml:space="preserve">  Жилищное хозяйство</t>
  </si>
  <si>
    <t xml:space="preserve">  Благоустройство</t>
  </si>
  <si>
    <t xml:space="preserve">  Другие вопросы в области жилищно-коммунального хозяйства</t>
  </si>
  <si>
    <t>Охрана окружающей среды</t>
  </si>
  <si>
    <t>Образование</t>
  </si>
  <si>
    <t xml:space="preserve">  Дошкольное образование</t>
  </si>
  <si>
    <t xml:space="preserve">  Общее образование</t>
  </si>
  <si>
    <t xml:space="preserve">  Дополнительное образование детей</t>
  </si>
  <si>
    <t xml:space="preserve">  Другие вопросы в области образования</t>
  </si>
  <si>
    <t>Культура,  кинематография</t>
  </si>
  <si>
    <t xml:space="preserve">  Культура </t>
  </si>
  <si>
    <t>Социальная политика</t>
  </si>
  <si>
    <t xml:space="preserve">  Пенсионное обеспечение</t>
  </si>
  <si>
    <t xml:space="preserve">  Охрана семьи и детства</t>
  </si>
  <si>
    <t>Физическая  культура  и  спорт</t>
  </si>
  <si>
    <t xml:space="preserve">  Физическая культура</t>
  </si>
  <si>
    <t xml:space="preserve">  Массовый  спорт</t>
  </si>
  <si>
    <t>ВСЕГО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</si>
  <si>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</si>
  <si>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</si>
  <si>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</si>
  <si>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</si>
  <si>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</si>
  <si>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</si>
  <si>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</si>
  <si>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</si>
  <si>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</si>
  <si>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</si>
  <si>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 xml:space="preserve">Раздел </t>
  </si>
  <si>
    <t>Подраздел</t>
  </si>
  <si>
    <t>1</t>
  </si>
  <si>
    <t>2</t>
  </si>
  <si>
    <t>3</t>
  </si>
  <si>
    <t xml:space="preserve">  (тыс. руб.)</t>
  </si>
  <si>
    <t xml:space="preserve">  Сельское хозяйство и рыболовство</t>
  </si>
  <si>
    <t xml:space="preserve">  Коммунальное хозяйство</t>
  </si>
  <si>
    <t xml:space="preserve">  Спорт высших достижений</t>
  </si>
  <si>
    <t xml:space="preserve"> -</t>
  </si>
  <si>
    <t>Исполнено на 01.04.2023 г.</t>
  </si>
  <si>
    <t>Исполнено на 01.04.2024 г.</t>
  </si>
  <si>
    <t>Аналитические данные о расходах бюджета городского округа Лыткарино по разделам и подразделам классификации расходов бюджетов за 1 квартал 2024 года в сравнении с расходами за 1 квартал 2023 года</t>
  </si>
  <si>
    <t>1 квартал 2023 года</t>
  </si>
  <si>
    <t>Уточнённый план</t>
  </si>
  <si>
    <t>% исполнения</t>
  </si>
  <si>
    <t>1 квартал 2024 года</t>
  </si>
  <si>
    <t>Исполнение 2024/2023, %</t>
  </si>
  <si>
    <t xml:space="preserve">  Обеспечение проведения выборов и референдумов</t>
  </si>
  <si>
    <t>11</t>
  </si>
  <si>
    <t xml:space="preserve">  Резервные фонды</t>
  </si>
  <si>
    <t xml:space="preserve">  Мобилизационная подготовка экономики</t>
  </si>
  <si>
    <t xml:space="preserve">  Другие вопросы в области охраны окружающей среды</t>
  </si>
  <si>
    <t xml:space="preserve">  Молодёжная политика</t>
  </si>
  <si>
    <t xml:space="preserve">  Другие вопросы в области социальной политики</t>
  </si>
  <si>
    <t xml:space="preserve">  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</si>
  <si>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</si>
  <si>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  Социальное обеспечение населения</t>
  </si>
  <si>
    <t>в 2,3 раза</t>
  </si>
  <si>
    <t>в 3,1 раза</t>
  </si>
  <si>
    <t>в 1,6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</si>
</sst>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\ _₽"/>
    <numFmt numFmtId="167" formatCode="0.0%"/>
    <numFmt numFmtId="169" formatCode="#,##0.0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62"/>
      <name val="Times New Roman"/>
      <family val="1"/>
      <charset val="204"/>
    </font>
    <font>
      <b/>
      <sz val="10"/>
      <color indexed="63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5"/>
      <color indexed="62"/>
      <name val="Times New Roman"/>
      <family val="1"/>
      <charset val="204"/>
    </font>
    <font>
      <b/>
      <sz val="13"/>
      <color indexed="62"/>
      <name val="Times New Roman"/>
      <family val="1"/>
      <charset val="204"/>
    </font>
    <font>
      <b/>
      <sz val="11"/>
      <color indexed="6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8"/>
      <color indexed="62"/>
      <name val="Cambria"/>
      <family val="1"/>
      <charset val="204"/>
    </font>
    <font>
      <sz val="10"/>
      <color indexed="19"/>
      <name val="Times New Roman"/>
      <family val="1"/>
      <charset val="204"/>
    </font>
    <font>
      <sz val="10"/>
      <color indexed="20"/>
      <name val="Times New Roman"/>
      <family val="1"/>
      <charset val="204"/>
    </font>
    <font>
      <i/>
      <sz val="10"/>
      <color indexed="2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2"/>
      <name val="Arial Cyr"/>
      <charset val="204"/>
    </font>
    <font>
      <b/>
      <sz val="11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2" borderId="1"/>
    <xf numFmtId="0" fontId="5" fillId="2" borderId="1"/>
    <xf numFmtId="0" fontId="6" fillId="4" borderId="1" applyNumberFormat="0" applyBorder="0" applyAlignment="0" applyProtection="0"/>
    <xf numFmtId="0" fontId="6" fillId="5" borderId="1" applyNumberFormat="0" applyBorder="0" applyAlignment="0" applyProtection="0"/>
    <xf numFmtId="0" fontId="6" fillId="6" borderId="1" applyNumberFormat="0" applyBorder="0" applyAlignment="0" applyProtection="0"/>
    <xf numFmtId="0" fontId="6" fillId="7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6" fillId="8" borderId="1" applyNumberFormat="0" applyBorder="0" applyAlignment="0" applyProtection="0"/>
    <xf numFmtId="0" fontId="6" fillId="5" borderId="1" applyNumberFormat="0" applyBorder="0" applyAlignment="0" applyProtection="0"/>
    <xf numFmtId="0" fontId="6" fillId="9" borderId="1" applyNumberFormat="0" applyBorder="0" applyAlignment="0" applyProtection="0"/>
    <xf numFmtId="0" fontId="6" fillId="10" borderId="1" applyNumberFormat="0" applyBorder="0" applyAlignment="0" applyProtection="0"/>
    <xf numFmtId="0" fontId="6" fillId="8" borderId="1" applyNumberFormat="0" applyBorder="0" applyAlignment="0" applyProtection="0"/>
    <xf numFmtId="0" fontId="6" fillId="6" borderId="1" applyNumberFormat="0" applyBorder="0" applyAlignment="0" applyProtection="0"/>
    <xf numFmtId="0" fontId="7" fillId="8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0" borderId="1" applyNumberFormat="0" applyBorder="0" applyAlignment="0" applyProtection="0"/>
    <xf numFmtId="0" fontId="7" fillId="8" borderId="1" applyNumberFormat="0" applyBorder="0" applyAlignment="0" applyProtection="0"/>
    <xf numFmtId="0" fontId="7" fillId="5" borderId="1" applyNumberFormat="0" applyBorder="0" applyAlignment="0" applyProtection="0"/>
    <xf numFmtId="0" fontId="7" fillId="13" borderId="1" applyNumberFormat="0" applyBorder="0" applyAlignment="0" applyProtection="0"/>
    <xf numFmtId="0" fontId="7" fillId="11" borderId="1" applyNumberFormat="0" applyBorder="0" applyAlignment="0" applyProtection="0"/>
    <xf numFmtId="0" fontId="7" fillId="12" borderId="1" applyNumberFormat="0" applyBorder="0" applyAlignment="0" applyProtection="0"/>
    <xf numFmtId="0" fontId="7" fillId="14" borderId="1" applyNumberFormat="0" applyBorder="0" applyAlignment="0" applyProtection="0"/>
    <xf numFmtId="0" fontId="7" fillId="15" borderId="1" applyNumberFormat="0" applyBorder="0" applyAlignment="0" applyProtection="0"/>
    <xf numFmtId="0" fontId="7" fillId="16" borderId="1" applyNumberFormat="0" applyBorder="0" applyAlignment="0" applyProtection="0"/>
    <xf numFmtId="0" fontId="8" fillId="9" borderId="4" applyNumberFormat="0" applyAlignment="0" applyProtection="0"/>
    <xf numFmtId="0" fontId="9" fillId="17" borderId="5" applyNumberFormat="0" applyAlignment="0" applyProtection="0"/>
    <xf numFmtId="0" fontId="10" fillId="17" borderId="4" applyNumberFormat="0" applyAlignment="0" applyProtection="0"/>
    <xf numFmtId="0" fontId="11" fillId="2" borderId="6" applyNumberFormat="0" applyFill="0" applyAlignment="0" applyProtection="0"/>
    <xf numFmtId="0" fontId="12" fillId="2" borderId="7" applyNumberFormat="0" applyFill="0" applyAlignment="0" applyProtection="0"/>
    <xf numFmtId="0" fontId="13" fillId="2" borderId="8" applyNumberFormat="0" applyFill="0" applyAlignment="0" applyProtection="0"/>
    <xf numFmtId="0" fontId="13" fillId="2" borderId="1" applyNumberFormat="0" applyFill="0" applyBorder="0" applyAlignment="0" applyProtection="0"/>
    <xf numFmtId="0" fontId="14" fillId="2" borderId="9" applyNumberFormat="0" applyFill="0" applyAlignment="0" applyProtection="0"/>
    <xf numFmtId="0" fontId="15" fillId="18" borderId="10" applyNumberFormat="0" applyAlignment="0" applyProtection="0"/>
    <xf numFmtId="0" fontId="16" fillId="2" borderId="1" applyNumberFormat="0" applyFill="0" applyBorder="0" applyAlignment="0" applyProtection="0"/>
    <xf numFmtId="0" fontId="17" fillId="9" borderId="1" applyNumberFormat="0" applyBorder="0" applyAlignment="0" applyProtection="0"/>
    <xf numFmtId="0" fontId="18" fillId="19" borderId="1" applyNumberFormat="0" applyBorder="0" applyAlignment="0" applyProtection="0"/>
    <xf numFmtId="0" fontId="19" fillId="2" borderId="1" applyNumberFormat="0" applyFill="0" applyBorder="0" applyAlignment="0" applyProtection="0"/>
    <xf numFmtId="0" fontId="22" fillId="6" borderId="11" applyNumberFormat="0" applyFont="0" applyAlignment="0" applyProtection="0"/>
    <xf numFmtId="0" fontId="20" fillId="2" borderId="12" applyNumberFormat="0" applyFill="0" applyAlignment="0" applyProtection="0"/>
    <xf numFmtId="0" fontId="20" fillId="2" borderId="1" applyNumberFormat="0" applyFill="0" applyBorder="0" applyAlignment="0" applyProtection="0"/>
    <xf numFmtId="164" fontId="22" fillId="2" borderId="1" applyFont="0" applyFill="0" applyBorder="0" applyAlignment="0" applyProtection="0"/>
    <xf numFmtId="165" fontId="22" fillId="2" borderId="1" applyFont="0" applyFill="0" applyBorder="0" applyAlignment="0" applyProtection="0"/>
    <xf numFmtId="0" fontId="21" fillId="8" borderId="1" applyNumberFormat="0" applyBorder="0" applyAlignment="0" applyProtection="0"/>
    <xf numFmtId="0" fontId="27" fillId="2" borderId="3"/>
  </cellStyleXfs>
  <cellXfs count="93">
    <xf numFmtId="0" fontId="0" fillId="2" borderId="1" xfId="0"/>
    <xf numFmtId="0" fontId="2" fillId="2" borderId="1" xfId="0" applyFont="1" applyAlignment="1">
      <alignment horizontal="left" vertical="center"/>
    </xf>
    <xf numFmtId="0" fontId="24" fillId="2" borderId="1" xfId="0" applyFont="1" applyAlignment="1">
      <alignment horizontal="left" vertical="center"/>
    </xf>
    <xf numFmtId="0" fontId="0" fillId="2" borderId="1" xfId="0" applyAlignment="1">
      <alignment horizontal="left" vertical="center"/>
    </xf>
    <xf numFmtId="0" fontId="1" fillId="2" borderId="1" xfId="0" applyFont="1" applyAlignment="1">
      <alignment horizontal="left" vertical="center"/>
    </xf>
    <xf numFmtId="0" fontId="2" fillId="0" borderId="1" xfId="0" applyFont="1" applyFill="1" applyAlignment="1">
      <alignment horizontal="left" vertical="center"/>
    </xf>
    <xf numFmtId="0" fontId="0" fillId="0" borderId="1" xfId="0" applyFill="1" applyAlignment="1">
      <alignment horizontal="left" vertical="center"/>
    </xf>
    <xf numFmtId="0" fontId="0" fillId="2" borderId="3" xfId="0" applyBorder="1" applyAlignment="1">
      <alignment horizontal="left" vertical="center"/>
    </xf>
    <xf numFmtId="40" fontId="2" fillId="0" borderId="3" xfId="0" applyNumberFormat="1" applyFont="1" applyFill="1" applyBorder="1" applyAlignment="1">
      <alignment horizontal="left" vertical="center"/>
    </xf>
    <xf numFmtId="166" fontId="0" fillId="2" borderId="3" xfId="0" applyNumberFormat="1" applyBorder="1" applyAlignment="1">
      <alignment horizontal="left" vertical="center"/>
    </xf>
    <xf numFmtId="0" fontId="25" fillId="20" borderId="13" xfId="0" applyFont="1" applyFill="1" applyBorder="1" applyAlignment="1">
      <alignment horizontal="left" vertical="center" wrapText="1"/>
    </xf>
    <xf numFmtId="167" fontId="25" fillId="2" borderId="13" xfId="0" applyNumberFormat="1" applyFont="1" applyBorder="1" applyAlignment="1">
      <alignment horizontal="center"/>
    </xf>
    <xf numFmtId="0" fontId="2" fillId="2" borderId="3" xfId="0" applyFont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Border="1" applyAlignment="1">
      <alignment horizontal="right" vertical="center"/>
    </xf>
    <xf numFmtId="49" fontId="25" fillId="2" borderId="3" xfId="0" applyNumberFormat="1" applyFont="1" applyBorder="1" applyAlignment="1">
      <alignment horizontal="right" vertical="center"/>
    </xf>
    <xf numFmtId="49" fontId="25" fillId="2" borderId="13" xfId="0" applyNumberFormat="1" applyFont="1" applyBorder="1" applyAlignment="1">
      <alignment horizontal="center" vertical="center" wrapText="1"/>
    </xf>
    <xf numFmtId="49" fontId="25" fillId="2" borderId="13" xfId="0" applyNumberFormat="1" applyFont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0" fontId="25" fillId="3" borderId="13" xfId="0" applyFont="1" applyFill="1" applyBorder="1" applyAlignment="1">
      <alignment horizontal="left" vertical="top" wrapText="1"/>
    </xf>
    <xf numFmtId="0" fontId="4" fillId="20" borderId="14" xfId="0" applyFont="1" applyFill="1" applyBorder="1" applyAlignment="1">
      <alignment horizontal="left" vertical="center" wrapText="1"/>
    </xf>
    <xf numFmtId="167" fontId="4" fillId="2" borderId="15" xfId="0" applyNumberFormat="1" applyFont="1" applyBorder="1" applyAlignment="1">
      <alignment horizontal="center"/>
    </xf>
    <xf numFmtId="0" fontId="4" fillId="3" borderId="14" xfId="0" applyFont="1" applyFill="1" applyBorder="1" applyAlignment="1">
      <alignment horizontal="left" vertical="center" wrapText="1"/>
    </xf>
    <xf numFmtId="1" fontId="25" fillId="2" borderId="13" xfId="0" applyNumberFormat="1" applyFont="1" applyBorder="1" applyAlignment="1">
      <alignment horizontal="center" vertical="center" wrapText="1"/>
    </xf>
    <xf numFmtId="1" fontId="25" fillId="20" borderId="13" xfId="0" applyNumberFormat="1" applyFont="1" applyFill="1" applyBorder="1" applyAlignment="1">
      <alignment horizontal="center" wrapText="1"/>
    </xf>
    <xf numFmtId="1" fontId="25" fillId="20" borderId="13" xfId="0" quotePrefix="1" applyNumberFormat="1" applyFont="1" applyFill="1" applyBorder="1" applyAlignment="1">
      <alignment horizontal="center"/>
    </xf>
    <xf numFmtId="1" fontId="4" fillId="20" borderId="2" xfId="0" quotePrefix="1" applyNumberFormat="1" applyFont="1" applyFill="1" applyBorder="1" applyAlignment="1">
      <alignment horizontal="center"/>
    </xf>
    <xf numFmtId="1" fontId="25" fillId="20" borderId="13" xfId="0" quotePrefix="1" applyNumberFormat="1" applyFont="1" applyFill="1" applyBorder="1" applyAlignment="1">
      <alignment horizontal="center" vertical="center"/>
    </xf>
    <xf numFmtId="1" fontId="25" fillId="3" borderId="13" xfId="0" quotePrefix="1" applyNumberFormat="1" applyFont="1" applyFill="1" applyBorder="1" applyAlignment="1">
      <alignment horizontal="center"/>
    </xf>
    <xf numFmtId="1" fontId="4" fillId="3" borderId="13" xfId="0" quotePrefix="1" applyNumberFormat="1" applyFont="1" applyFill="1" applyBorder="1" applyAlignment="1">
      <alignment horizontal="center"/>
    </xf>
    <xf numFmtId="1" fontId="25" fillId="20" borderId="13" xfId="0" applyNumberFormat="1" applyFont="1" applyFill="1" applyBorder="1" applyAlignment="1">
      <alignment horizontal="center"/>
    </xf>
    <xf numFmtId="1" fontId="4" fillId="20" borderId="2" xfId="0" applyNumberFormat="1" applyFont="1" applyFill="1" applyBorder="1" applyAlignment="1">
      <alignment horizontal="center"/>
    </xf>
    <xf numFmtId="1" fontId="4" fillId="20" borderId="13" xfId="0" applyNumberFormat="1" applyFont="1" applyFill="1" applyBorder="1" applyAlignment="1">
      <alignment horizontal="center"/>
    </xf>
    <xf numFmtId="1" fontId="25" fillId="0" borderId="13" xfId="0" applyNumberFormat="1" applyFont="1" applyFill="1" applyBorder="1" applyAlignment="1">
      <alignment horizontal="center" vertical="center" wrapText="1"/>
    </xf>
    <xf numFmtId="169" fontId="25" fillId="0" borderId="13" xfId="0" applyNumberFormat="1" applyFont="1" applyFill="1" applyBorder="1" applyAlignment="1">
      <alignment horizontal="center"/>
    </xf>
    <xf numFmtId="169" fontId="25" fillId="3" borderId="13" xfId="0" applyNumberFormat="1" applyFont="1" applyFill="1" applyBorder="1" applyAlignment="1">
      <alignment horizontal="center"/>
    </xf>
    <xf numFmtId="169" fontId="25" fillId="2" borderId="13" xfId="0" applyNumberFormat="1" applyFont="1" applyBorder="1" applyAlignment="1">
      <alignment horizontal="center"/>
    </xf>
    <xf numFmtId="169" fontId="3" fillId="2" borderId="2" xfId="45" applyNumberFormat="1" applyFont="1" applyBorder="1" applyAlignment="1">
      <alignment horizontal="center" wrapText="1"/>
    </xf>
    <xf numFmtId="169" fontId="4" fillId="0" borderId="2" xfId="0" applyNumberFormat="1" applyFont="1" applyFill="1" applyBorder="1" applyAlignment="1">
      <alignment horizontal="center"/>
    </xf>
    <xf numFmtId="169" fontId="3" fillId="0" borderId="2" xfId="45" applyNumberFormat="1" applyFont="1" applyFill="1" applyBorder="1" applyAlignment="1">
      <alignment horizontal="center" wrapText="1"/>
    </xf>
    <xf numFmtId="0" fontId="26" fillId="2" borderId="1" xfId="0" applyFont="1" applyBorder="1" applyAlignment="1">
      <alignment horizontal="center" vertical="center" wrapText="1"/>
    </xf>
    <xf numFmtId="0" fontId="23" fillId="2" borderId="1" xfId="0" applyFont="1" applyAlignment="1">
      <alignment horizontal="center" vertical="center"/>
    </xf>
    <xf numFmtId="49" fontId="25" fillId="2" borderId="13" xfId="0" applyNumberFormat="1" applyFont="1" applyBorder="1" applyAlignment="1">
      <alignment horizontal="left" vertical="center" wrapText="1"/>
    </xf>
    <xf numFmtId="49" fontId="25" fillId="2" borderId="13" xfId="0" applyNumberFormat="1" applyFont="1" applyBorder="1" applyAlignment="1">
      <alignment horizontal="center" wrapText="1"/>
    </xf>
    <xf numFmtId="49" fontId="25" fillId="2" borderId="13" xfId="0" applyNumberFormat="1" applyFont="1" applyBorder="1" applyAlignment="1">
      <alignment horizontal="center" vertical="center" wrapText="1"/>
    </xf>
    <xf numFmtId="0" fontId="25" fillId="2" borderId="13" xfId="0" applyFont="1" applyBorder="1" applyAlignment="1">
      <alignment horizontal="center" vertical="center"/>
    </xf>
    <xf numFmtId="0" fontId="29" fillId="2" borderId="13" xfId="0" applyFont="1" applyBorder="1" applyAlignment="1">
      <alignment horizontal="center" vertical="center"/>
    </xf>
    <xf numFmtId="0" fontId="0" fillId="2" borderId="13" xfId="0" applyBorder="1" applyAlignment="1">
      <alignment horizontal="left" vertical="center"/>
    </xf>
    <xf numFmtId="0" fontId="0" fillId="2" borderId="13" xfId="0" applyBorder="1" applyAlignment="1">
      <alignment vertical="center"/>
    </xf>
    <xf numFmtId="0" fontId="0" fillId="2" borderId="13" xfId="0" applyBorder="1" applyAlignment="1"/>
    <xf numFmtId="169" fontId="25" fillId="20" borderId="13" xfId="0" quotePrefix="1" applyNumberFormat="1" applyFont="1" applyFill="1" applyBorder="1" applyAlignment="1">
      <alignment horizontal="center"/>
    </xf>
    <xf numFmtId="169" fontId="4" fillId="20" borderId="2" xfId="0" quotePrefix="1" applyNumberFormat="1" applyFont="1" applyFill="1" applyBorder="1" applyAlignment="1">
      <alignment horizontal="center"/>
    </xf>
    <xf numFmtId="169" fontId="25" fillId="20" borderId="13" xfId="0" applyNumberFormat="1" applyFont="1" applyFill="1" applyBorder="1" applyAlignment="1">
      <alignment horizontal="center"/>
    </xf>
    <xf numFmtId="169" fontId="25" fillId="3" borderId="13" xfId="0" quotePrefix="1" applyNumberFormat="1" applyFont="1" applyFill="1" applyBorder="1" applyAlignment="1">
      <alignment horizontal="center"/>
    </xf>
    <xf numFmtId="167" fontId="25" fillId="0" borderId="13" xfId="0" applyNumberFormat="1" applyFont="1" applyFill="1" applyBorder="1" applyAlignment="1">
      <alignment horizontal="center"/>
    </xf>
    <xf numFmtId="167" fontId="4" fillId="0" borderId="2" xfId="0" applyNumberFormat="1" applyFont="1" applyFill="1" applyBorder="1" applyAlignment="1">
      <alignment horizontal="center"/>
    </xf>
    <xf numFmtId="0" fontId="4" fillId="20" borderId="16" xfId="0" applyFont="1" applyFill="1" applyBorder="1" applyAlignment="1">
      <alignment horizontal="left" vertical="center" wrapText="1"/>
    </xf>
    <xf numFmtId="1" fontId="4" fillId="20" borderId="17" xfId="0" quotePrefix="1" applyNumberFormat="1" applyFont="1" applyFill="1" applyBorder="1" applyAlignment="1">
      <alignment horizontal="center"/>
    </xf>
    <xf numFmtId="169" fontId="4" fillId="20" borderId="17" xfId="0" quotePrefix="1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/>
    </xf>
    <xf numFmtId="0" fontId="4" fillId="20" borderId="19" xfId="0" applyFont="1" applyFill="1" applyBorder="1" applyAlignment="1">
      <alignment horizontal="left" vertical="center" wrapText="1"/>
    </xf>
    <xf numFmtId="1" fontId="4" fillId="20" borderId="20" xfId="0" quotePrefix="1" applyNumberFormat="1" applyFont="1" applyFill="1" applyBorder="1" applyAlignment="1">
      <alignment horizontal="center"/>
    </xf>
    <xf numFmtId="169" fontId="4" fillId="20" borderId="20" xfId="0" quotePrefix="1" applyNumberFormat="1" applyFont="1" applyFill="1" applyBorder="1" applyAlignment="1">
      <alignment horizontal="center"/>
    </xf>
    <xf numFmtId="169" fontId="3" fillId="2" borderId="20" xfId="45" applyNumberFormat="1" applyFont="1" applyBorder="1" applyAlignment="1">
      <alignment horizontal="center" wrapText="1"/>
    </xf>
    <xf numFmtId="167" fontId="28" fillId="2" borderId="2" xfId="0" applyNumberFormat="1" applyFont="1" applyFill="1" applyBorder="1" applyAlignment="1" applyProtection="1">
      <alignment horizontal="center" wrapText="1"/>
    </xf>
    <xf numFmtId="167" fontId="28" fillId="2" borderId="15" xfId="0" applyNumberFormat="1" applyFont="1" applyFill="1" applyBorder="1" applyAlignment="1" applyProtection="1">
      <alignment horizontal="center" wrapText="1"/>
    </xf>
    <xf numFmtId="167" fontId="4" fillId="0" borderId="17" xfId="0" applyNumberFormat="1" applyFont="1" applyFill="1" applyBorder="1" applyAlignment="1">
      <alignment horizontal="center"/>
    </xf>
    <xf numFmtId="167" fontId="4" fillId="2" borderId="18" xfId="0" applyNumberFormat="1" applyFont="1" applyBorder="1" applyAlignment="1">
      <alignment horizontal="center"/>
    </xf>
    <xf numFmtId="167" fontId="4" fillId="0" borderId="20" xfId="0" applyNumberFormat="1" applyFont="1" applyFill="1" applyBorder="1" applyAlignment="1">
      <alignment horizontal="center"/>
    </xf>
    <xf numFmtId="167" fontId="4" fillId="2" borderId="21" xfId="0" applyNumberFormat="1" applyFont="1" applyBorder="1" applyAlignment="1">
      <alignment horizontal="center"/>
    </xf>
    <xf numFmtId="169" fontId="4" fillId="0" borderId="20" xfId="0" applyNumberFormat="1" applyFont="1" applyFill="1" applyBorder="1" applyAlignment="1">
      <alignment horizontal="center"/>
    </xf>
    <xf numFmtId="167" fontId="28" fillId="2" borderId="21" xfId="0" applyNumberFormat="1" applyFont="1" applyFill="1" applyBorder="1" applyAlignment="1" applyProtection="1">
      <alignment horizontal="center" wrapText="1"/>
    </xf>
    <xf numFmtId="1" fontId="4" fillId="20" borderId="20" xfId="0" quotePrefix="1" applyNumberFormat="1" applyFont="1" applyFill="1" applyBorder="1" applyAlignment="1" applyProtection="1">
      <alignment horizontal="center"/>
      <protection locked="0"/>
    </xf>
    <xf numFmtId="169" fontId="4" fillId="20" borderId="20" xfId="0" quotePrefix="1" applyNumberFormat="1" applyFont="1" applyFill="1" applyBorder="1" applyAlignment="1" applyProtection="1">
      <alignment horizontal="center"/>
      <protection locked="0"/>
    </xf>
    <xf numFmtId="0" fontId="4" fillId="3" borderId="16" xfId="0" applyFont="1" applyFill="1" applyBorder="1" applyAlignment="1">
      <alignment horizontal="left" vertical="top" wrapText="1"/>
    </xf>
    <xf numFmtId="1" fontId="4" fillId="3" borderId="17" xfId="0" quotePrefix="1" applyNumberFormat="1" applyFont="1" applyFill="1" applyBorder="1" applyAlignment="1">
      <alignment horizontal="center"/>
    </xf>
    <xf numFmtId="169" fontId="4" fillId="3" borderId="17" xfId="0" quotePrefix="1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top" wrapText="1"/>
    </xf>
    <xf numFmtId="1" fontId="4" fillId="3" borderId="20" xfId="0" quotePrefix="1" applyNumberFormat="1" applyFont="1" applyFill="1" applyBorder="1" applyAlignment="1">
      <alignment horizontal="center"/>
    </xf>
    <xf numFmtId="169" fontId="4" fillId="3" borderId="20" xfId="0" quotePrefix="1" applyNumberFormat="1" applyFont="1" applyFill="1" applyBorder="1" applyAlignment="1">
      <alignment horizontal="center"/>
    </xf>
    <xf numFmtId="167" fontId="28" fillId="2" borderId="20" xfId="0" applyNumberFormat="1" applyFont="1" applyFill="1" applyBorder="1" applyAlignment="1" applyProtection="1">
      <alignment horizontal="center" wrapText="1"/>
    </xf>
    <xf numFmtId="1" fontId="4" fillId="20" borderId="17" xfId="0" applyNumberFormat="1" applyFont="1" applyFill="1" applyBorder="1" applyAlignment="1">
      <alignment horizontal="center"/>
    </xf>
    <xf numFmtId="0" fontId="4" fillId="20" borderId="22" xfId="0" applyFont="1" applyFill="1" applyBorder="1" applyAlignment="1">
      <alignment horizontal="left" vertical="center" wrapText="1"/>
    </xf>
    <xf numFmtId="1" fontId="4" fillId="20" borderId="23" xfId="0" quotePrefix="1" applyNumberFormat="1" applyFont="1" applyFill="1" applyBorder="1" applyAlignment="1">
      <alignment horizontal="center"/>
    </xf>
    <xf numFmtId="169" fontId="4" fillId="20" borderId="23" xfId="0" quotePrefix="1" applyNumberFormat="1" applyFont="1" applyFill="1" applyBorder="1" applyAlignment="1">
      <alignment horizontal="center"/>
    </xf>
    <xf numFmtId="169" fontId="4" fillId="0" borderId="23" xfId="0" applyNumberFormat="1" applyFont="1" applyFill="1" applyBorder="1" applyAlignment="1">
      <alignment horizontal="center"/>
    </xf>
    <xf numFmtId="167" fontId="4" fillId="0" borderId="23" xfId="0" applyNumberFormat="1" applyFont="1" applyFill="1" applyBorder="1" applyAlignment="1">
      <alignment horizontal="center"/>
    </xf>
    <xf numFmtId="167" fontId="4" fillId="2" borderId="24" xfId="0" applyNumberFormat="1" applyFont="1" applyBorder="1" applyAlignment="1">
      <alignment horizontal="center"/>
    </xf>
    <xf numFmtId="167" fontId="28" fillId="2" borderId="17" xfId="0" applyNumberFormat="1" applyFont="1" applyFill="1" applyBorder="1" applyAlignment="1" applyProtection="1">
      <alignment horizontal="center" wrapText="1"/>
    </xf>
    <xf numFmtId="167" fontId="28" fillId="2" borderId="18" xfId="0" applyNumberFormat="1" applyFont="1" applyFill="1" applyBorder="1" applyAlignment="1" applyProtection="1">
      <alignment horizontal="center" wrapText="1"/>
    </xf>
    <xf numFmtId="167" fontId="28" fillId="2" borderId="24" xfId="0" applyNumberFormat="1" applyFont="1" applyFill="1" applyBorder="1" applyAlignment="1" applyProtection="1">
      <alignment horizontal="center" wrapText="1"/>
    </xf>
    <xf numFmtId="1" fontId="4" fillId="20" borderId="13" xfId="0" quotePrefix="1" applyNumberFormat="1" applyFont="1" applyFill="1" applyBorder="1" applyAlignment="1">
      <alignment horizontal="center"/>
    </xf>
    <xf numFmtId="167" fontId="30" fillId="2" borderId="13" xfId="0" applyNumberFormat="1" applyFont="1" applyFill="1" applyBorder="1" applyAlignment="1" applyProtection="1">
      <alignment horizontal="center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Тысячи [0]_Лист1" xfId="42"/>
    <cellStyle name="Тысячи_Лист1" xfId="43"/>
    <cellStyle name="Хороший 2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showGridLines="0" tabSelected="1" topLeftCell="A49" zoomScale="110" zoomScaleNormal="110" workbookViewId="0">
      <selection activeCell="G54" sqref="G54"/>
    </sheetView>
  </sheetViews>
  <sheetFormatPr defaultColWidth="9.140625" defaultRowHeight="12.75" x14ac:dyDescent="0.2"/>
  <cols>
    <col min="1" max="1" width="38" style="3" customWidth="1"/>
    <col min="2" max="2" width="10.42578125" style="3" customWidth="1"/>
    <col min="3" max="3" width="12.140625" style="3" customWidth="1"/>
    <col min="4" max="4" width="15" style="3" customWidth="1"/>
    <col min="5" max="9" width="16.42578125" style="6" customWidth="1"/>
    <col min="10" max="10" width="14.28515625" style="3" customWidth="1"/>
    <col min="11" max="16384" width="9.140625" style="3"/>
  </cols>
  <sheetData>
    <row r="1" spans="1:10" x14ac:dyDescent="0.2">
      <c r="A1" s="1"/>
      <c r="B1" s="1"/>
      <c r="C1" s="1"/>
      <c r="D1" s="1"/>
      <c r="E1" s="5"/>
      <c r="F1" s="5"/>
      <c r="G1" s="5"/>
      <c r="H1" s="5"/>
      <c r="I1" s="5"/>
      <c r="J1" s="2"/>
    </row>
    <row r="2" spans="1:10" ht="60.6" customHeight="1" x14ac:dyDescent="0.2">
      <c r="A2" s="40" t="s">
        <v>60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x14ac:dyDescent="0.2">
      <c r="A3" s="12"/>
      <c r="B3" s="12"/>
      <c r="C3" s="12"/>
      <c r="D3" s="12"/>
      <c r="E3" s="13"/>
      <c r="F3" s="13"/>
      <c r="G3" s="13"/>
      <c r="H3" s="13"/>
      <c r="I3" s="13"/>
      <c r="J3" s="7"/>
    </row>
    <row r="4" spans="1:10" x14ac:dyDescent="0.2">
      <c r="A4" s="12"/>
      <c r="B4" s="12"/>
      <c r="C4" s="12"/>
      <c r="D4" s="12"/>
      <c r="E4" s="13"/>
      <c r="F4" s="13"/>
      <c r="G4" s="13"/>
      <c r="H4" s="13"/>
      <c r="I4" s="13"/>
      <c r="J4" s="14"/>
    </row>
    <row r="5" spans="1:10" ht="16.5" thickBot="1" x14ac:dyDescent="0.25">
      <c r="A5" s="12"/>
      <c r="B5" s="12"/>
      <c r="C5" s="12"/>
      <c r="D5" s="12"/>
      <c r="E5" s="13"/>
      <c r="F5" s="13"/>
      <c r="G5" s="13"/>
      <c r="H5" s="13"/>
      <c r="I5" s="13"/>
      <c r="J5" s="15" t="s">
        <v>53</v>
      </c>
    </row>
    <row r="6" spans="1:10" ht="16.5" thickBot="1" x14ac:dyDescent="0.25">
      <c r="A6" s="42" t="s">
        <v>0</v>
      </c>
      <c r="B6" s="44" t="s">
        <v>48</v>
      </c>
      <c r="C6" s="44" t="s">
        <v>49</v>
      </c>
      <c r="D6" s="45" t="s">
        <v>61</v>
      </c>
      <c r="E6" s="46"/>
      <c r="F6" s="46"/>
      <c r="G6" s="45" t="s">
        <v>64</v>
      </c>
      <c r="H6" s="46"/>
      <c r="I6" s="46"/>
      <c r="J6" s="43" t="s">
        <v>65</v>
      </c>
    </row>
    <row r="7" spans="1:10" ht="33.6" customHeight="1" thickBot="1" x14ac:dyDescent="0.3">
      <c r="A7" s="47"/>
      <c r="B7" s="48"/>
      <c r="C7" s="48"/>
      <c r="D7" s="17" t="s">
        <v>62</v>
      </c>
      <c r="E7" s="18" t="s">
        <v>58</v>
      </c>
      <c r="F7" s="18" t="s">
        <v>63</v>
      </c>
      <c r="G7" s="17" t="s">
        <v>62</v>
      </c>
      <c r="H7" s="18" t="s">
        <v>59</v>
      </c>
      <c r="I7" s="18" t="s">
        <v>63</v>
      </c>
      <c r="J7" s="49"/>
    </row>
    <row r="8" spans="1:10" ht="17.45" customHeight="1" thickBot="1" x14ac:dyDescent="0.25">
      <c r="A8" s="16" t="s">
        <v>50</v>
      </c>
      <c r="B8" s="23" t="s">
        <v>51</v>
      </c>
      <c r="C8" s="23" t="s">
        <v>52</v>
      </c>
      <c r="D8" s="2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23">
        <v>10</v>
      </c>
    </row>
    <row r="9" spans="1:10" s="4" customFormat="1" ht="23.45" customHeight="1" thickBot="1" x14ac:dyDescent="0.3">
      <c r="A9" s="10" t="s">
        <v>2</v>
      </c>
      <c r="B9" s="24" t="s">
        <v>38</v>
      </c>
      <c r="C9" s="25"/>
      <c r="D9" s="50">
        <f>D10+D11+D12+D13+D14+D15+D16</f>
        <v>339941.5</v>
      </c>
      <c r="E9" s="34">
        <f>E10+E11+E12+E13+E16</f>
        <v>64733.5</v>
      </c>
      <c r="F9" s="54">
        <f>E9/D9</f>
        <v>0.19042541143108446</v>
      </c>
      <c r="G9" s="34">
        <f>G10+G11+G12+G13+G14+G15+G16</f>
        <v>577397.5</v>
      </c>
      <c r="H9" s="34">
        <f>H10+H11+H12+H13+H16</f>
        <v>68789.899999999994</v>
      </c>
      <c r="I9" s="54">
        <f>H9/G9</f>
        <v>0.11913785563671474</v>
      </c>
      <c r="J9" s="11">
        <f>I9/F9</f>
        <v>0.62564053159381561</v>
      </c>
    </row>
    <row r="10" spans="1:10" s="4" customFormat="1" ht="63" x14ac:dyDescent="0.25">
      <c r="A10" s="56" t="s">
        <v>3</v>
      </c>
      <c r="B10" s="57" t="s">
        <v>38</v>
      </c>
      <c r="C10" s="57" t="s">
        <v>39</v>
      </c>
      <c r="D10" s="58">
        <v>3395.7</v>
      </c>
      <c r="E10" s="59">
        <v>820.5</v>
      </c>
      <c r="F10" s="66">
        <f t="shared" ref="F10:F57" si="0">E10/D10</f>
        <v>0.2416291191801396</v>
      </c>
      <c r="G10" s="59">
        <v>3713.4</v>
      </c>
      <c r="H10" s="59">
        <v>470.9</v>
      </c>
      <c r="I10" s="66">
        <f t="shared" ref="I10:I57" si="1">H10/G10</f>
        <v>0.12681100877901652</v>
      </c>
      <c r="J10" s="67">
        <f t="shared" ref="J10:J57" si="2">I10/F10</f>
        <v>0.52481674894686947</v>
      </c>
    </row>
    <row r="11" spans="1:10" s="4" customFormat="1" ht="97.5" customHeight="1" x14ac:dyDescent="0.25">
      <c r="A11" s="20" t="s">
        <v>4</v>
      </c>
      <c r="B11" s="26" t="s">
        <v>38</v>
      </c>
      <c r="C11" s="26" t="s">
        <v>40</v>
      </c>
      <c r="D11" s="51">
        <v>15914.5</v>
      </c>
      <c r="E11" s="37">
        <v>2705.4</v>
      </c>
      <c r="F11" s="55">
        <f t="shared" si="0"/>
        <v>0.16999591567438499</v>
      </c>
      <c r="G11" s="37">
        <v>16927.3</v>
      </c>
      <c r="H11" s="37">
        <v>3415.1</v>
      </c>
      <c r="I11" s="55">
        <f t="shared" si="1"/>
        <v>0.20175101758697489</v>
      </c>
      <c r="J11" s="21">
        <f t="shared" si="2"/>
        <v>1.1867992050668708</v>
      </c>
    </row>
    <row r="12" spans="1:10" s="4" customFormat="1" ht="94.5" x14ac:dyDescent="0.25">
      <c r="A12" s="20" t="s">
        <v>5</v>
      </c>
      <c r="B12" s="26" t="s">
        <v>38</v>
      </c>
      <c r="C12" s="26" t="s">
        <v>41</v>
      </c>
      <c r="D12" s="51">
        <v>93527.9</v>
      </c>
      <c r="E12" s="38">
        <v>17372.5</v>
      </c>
      <c r="F12" s="55">
        <f t="shared" si="0"/>
        <v>0.18574671301290846</v>
      </c>
      <c r="G12" s="38">
        <v>98512.5</v>
      </c>
      <c r="H12" s="38">
        <v>16140.1</v>
      </c>
      <c r="I12" s="55">
        <f t="shared" si="1"/>
        <v>0.16383809161273952</v>
      </c>
      <c r="J12" s="21">
        <f t="shared" si="2"/>
        <v>0.8820510950379703</v>
      </c>
    </row>
    <row r="13" spans="1:10" s="4" customFormat="1" ht="78.75" x14ac:dyDescent="0.25">
      <c r="A13" s="20" t="s">
        <v>6</v>
      </c>
      <c r="B13" s="26" t="s">
        <v>38</v>
      </c>
      <c r="C13" s="26" t="s">
        <v>43</v>
      </c>
      <c r="D13" s="51">
        <v>35693.300000000003</v>
      </c>
      <c r="E13" s="39">
        <v>7471.8</v>
      </c>
      <c r="F13" s="55">
        <f t="shared" si="0"/>
        <v>0.20933340430837158</v>
      </c>
      <c r="G13" s="39">
        <v>39381.300000000003</v>
      </c>
      <c r="H13" s="39">
        <v>7483.7</v>
      </c>
      <c r="I13" s="55">
        <f t="shared" si="1"/>
        <v>0.19003181713148118</v>
      </c>
      <c r="J13" s="21">
        <f t="shared" si="2"/>
        <v>0.90779499697784971</v>
      </c>
    </row>
    <row r="14" spans="1:10" s="4" customFormat="1" ht="31.5" x14ac:dyDescent="0.25">
      <c r="A14" s="20" t="s">
        <v>66</v>
      </c>
      <c r="B14" s="26" t="s">
        <v>38</v>
      </c>
      <c r="C14" s="26" t="s">
        <v>44</v>
      </c>
      <c r="D14" s="51">
        <v>135</v>
      </c>
      <c r="E14" s="39">
        <v>0</v>
      </c>
      <c r="F14" s="55">
        <f t="shared" si="0"/>
        <v>0</v>
      </c>
      <c r="G14" s="39">
        <v>0</v>
      </c>
      <c r="H14" s="39">
        <v>0</v>
      </c>
      <c r="I14" s="64" t="s">
        <v>57</v>
      </c>
      <c r="J14" s="65" t="s">
        <v>57</v>
      </c>
    </row>
    <row r="15" spans="1:10" s="4" customFormat="1" ht="15.75" x14ac:dyDescent="0.25">
      <c r="A15" s="20" t="s">
        <v>68</v>
      </c>
      <c r="B15" s="26" t="s">
        <v>38</v>
      </c>
      <c r="C15" s="26" t="s">
        <v>67</v>
      </c>
      <c r="D15" s="51">
        <v>3451.2</v>
      </c>
      <c r="E15" s="39">
        <v>0</v>
      </c>
      <c r="F15" s="55">
        <f t="shared" si="0"/>
        <v>0</v>
      </c>
      <c r="G15" s="39">
        <v>1000</v>
      </c>
      <c r="H15" s="39">
        <v>0</v>
      </c>
      <c r="I15" s="55">
        <f t="shared" si="1"/>
        <v>0</v>
      </c>
      <c r="J15" s="65" t="s">
        <v>57</v>
      </c>
    </row>
    <row r="16" spans="1:10" s="4" customFormat="1" ht="32.25" thickBot="1" x14ac:dyDescent="0.3">
      <c r="A16" s="60" t="s">
        <v>7</v>
      </c>
      <c r="B16" s="61" t="s">
        <v>38</v>
      </c>
      <c r="C16" s="61">
        <v>13</v>
      </c>
      <c r="D16" s="62">
        <v>187823.9</v>
      </c>
      <c r="E16" s="63">
        <v>36363.300000000003</v>
      </c>
      <c r="F16" s="68">
        <f t="shared" si="0"/>
        <v>0.19360315699972158</v>
      </c>
      <c r="G16" s="63">
        <v>417863</v>
      </c>
      <c r="H16" s="63">
        <v>41280.1</v>
      </c>
      <c r="I16" s="68">
        <f t="shared" si="1"/>
        <v>9.8788598176914447E-2</v>
      </c>
      <c r="J16" s="69">
        <f t="shared" si="2"/>
        <v>0.51026336402694361</v>
      </c>
    </row>
    <row r="17" spans="1:10" s="4" customFormat="1" ht="16.5" thickBot="1" x14ac:dyDescent="0.3">
      <c r="A17" s="10" t="s">
        <v>8</v>
      </c>
      <c r="B17" s="25" t="s">
        <v>39</v>
      </c>
      <c r="C17" s="25"/>
      <c r="D17" s="50">
        <f>D18+D19</f>
        <v>4317.3</v>
      </c>
      <c r="E17" s="34">
        <f>E18</f>
        <v>874.9</v>
      </c>
      <c r="F17" s="54">
        <f t="shared" si="0"/>
        <v>0.20264980427582052</v>
      </c>
      <c r="G17" s="34">
        <f>G18+G19</f>
        <v>4924.3</v>
      </c>
      <c r="H17" s="34">
        <f>H18</f>
        <v>583.9</v>
      </c>
      <c r="I17" s="54">
        <f t="shared" si="1"/>
        <v>0.11857522896655362</v>
      </c>
      <c r="J17" s="11">
        <f t="shared" si="2"/>
        <v>0.58512382674283003</v>
      </c>
    </row>
    <row r="18" spans="1:10" s="4" customFormat="1" ht="31.5" x14ac:dyDescent="0.25">
      <c r="A18" s="56" t="s">
        <v>9</v>
      </c>
      <c r="B18" s="57" t="s">
        <v>39</v>
      </c>
      <c r="C18" s="57" t="s">
        <v>40</v>
      </c>
      <c r="D18" s="58">
        <v>4067.3</v>
      </c>
      <c r="E18" s="59">
        <v>874.9</v>
      </c>
      <c r="F18" s="66">
        <f t="shared" si="0"/>
        <v>0.21510584417180928</v>
      </c>
      <c r="G18" s="59">
        <v>4294.3</v>
      </c>
      <c r="H18" s="59">
        <v>583.9</v>
      </c>
      <c r="I18" s="66">
        <f t="shared" si="1"/>
        <v>0.13597093822043171</v>
      </c>
      <c r="J18" s="67">
        <f t="shared" si="2"/>
        <v>0.63211178080233399</v>
      </c>
    </row>
    <row r="19" spans="1:10" s="4" customFormat="1" ht="32.25" thickBot="1" x14ac:dyDescent="0.3">
      <c r="A19" s="60" t="s">
        <v>69</v>
      </c>
      <c r="B19" s="61" t="s">
        <v>39</v>
      </c>
      <c r="C19" s="61" t="s">
        <v>41</v>
      </c>
      <c r="D19" s="62">
        <v>250</v>
      </c>
      <c r="E19" s="70">
        <v>0</v>
      </c>
      <c r="F19" s="68">
        <f t="shared" si="0"/>
        <v>0</v>
      </c>
      <c r="G19" s="70">
        <v>630</v>
      </c>
      <c r="H19" s="70">
        <v>0</v>
      </c>
      <c r="I19" s="68">
        <f t="shared" si="1"/>
        <v>0</v>
      </c>
      <c r="J19" s="71" t="s">
        <v>57</v>
      </c>
    </row>
    <row r="20" spans="1:10" s="4" customFormat="1" ht="32.25" thickBot="1" x14ac:dyDescent="0.3">
      <c r="A20" s="10" t="s">
        <v>10</v>
      </c>
      <c r="B20" s="25" t="s">
        <v>40</v>
      </c>
      <c r="C20" s="25"/>
      <c r="D20" s="50">
        <f>D21+D22+D23</f>
        <v>42153.3</v>
      </c>
      <c r="E20" s="34">
        <f>E21+E22+E23</f>
        <v>7840.3</v>
      </c>
      <c r="F20" s="54">
        <f t="shared" si="0"/>
        <v>0.18599492803647638</v>
      </c>
      <c r="G20" s="34">
        <f>G21+G22+G23</f>
        <v>46816</v>
      </c>
      <c r="H20" s="34">
        <f>H21+H22+H23</f>
        <v>7373.9</v>
      </c>
      <c r="I20" s="54">
        <f t="shared" si="1"/>
        <v>0.15750811688311689</v>
      </c>
      <c r="J20" s="11">
        <f t="shared" si="2"/>
        <v>0.84684092488923779</v>
      </c>
    </row>
    <row r="21" spans="1:10" s="4" customFormat="1" ht="15.75" x14ac:dyDescent="0.25">
      <c r="A21" s="56" t="s">
        <v>11</v>
      </c>
      <c r="B21" s="57" t="s">
        <v>40</v>
      </c>
      <c r="C21" s="57" t="s">
        <v>46</v>
      </c>
      <c r="D21" s="58">
        <v>1676.2</v>
      </c>
      <c r="E21" s="59">
        <v>524.1</v>
      </c>
      <c r="F21" s="66">
        <f t="shared" si="0"/>
        <v>0.31267151891182438</v>
      </c>
      <c r="G21" s="59">
        <v>1226</v>
      </c>
      <c r="H21" s="59">
        <v>155.4</v>
      </c>
      <c r="I21" s="66">
        <f t="shared" si="1"/>
        <v>0.1267536704730832</v>
      </c>
      <c r="J21" s="67">
        <f t="shared" si="2"/>
        <v>0.40538924336382759</v>
      </c>
    </row>
    <row r="22" spans="1:10" s="4" customFormat="1" ht="63" x14ac:dyDescent="0.25">
      <c r="A22" s="22" t="s">
        <v>12</v>
      </c>
      <c r="B22" s="26" t="s">
        <v>40</v>
      </c>
      <c r="C22" s="26" t="s">
        <v>47</v>
      </c>
      <c r="D22" s="51">
        <v>25038.9</v>
      </c>
      <c r="E22" s="38">
        <v>4715.3999999999996</v>
      </c>
      <c r="F22" s="55">
        <f t="shared" si="0"/>
        <v>0.18832296945952096</v>
      </c>
      <c r="G22" s="38">
        <v>28905.7</v>
      </c>
      <c r="H22" s="38">
        <v>4402.7</v>
      </c>
      <c r="I22" s="55">
        <f t="shared" si="1"/>
        <v>0.15231251967605003</v>
      </c>
      <c r="J22" s="21">
        <f t="shared" si="2"/>
        <v>0.80878354941609398</v>
      </c>
    </row>
    <row r="23" spans="1:10" s="4" customFormat="1" ht="48" thickBot="1" x14ac:dyDescent="0.3">
      <c r="A23" s="60" t="s">
        <v>13</v>
      </c>
      <c r="B23" s="61" t="s">
        <v>40</v>
      </c>
      <c r="C23" s="61">
        <v>14</v>
      </c>
      <c r="D23" s="62">
        <v>15438.2</v>
      </c>
      <c r="E23" s="70">
        <v>2600.8000000000002</v>
      </c>
      <c r="F23" s="68">
        <f t="shared" si="0"/>
        <v>0.16846523558445933</v>
      </c>
      <c r="G23" s="70">
        <v>16684.3</v>
      </c>
      <c r="H23" s="70">
        <v>2815.8</v>
      </c>
      <c r="I23" s="68">
        <f t="shared" si="1"/>
        <v>0.16876944193043761</v>
      </c>
      <c r="J23" s="69">
        <f t="shared" si="2"/>
        <v>1.0018057514651191</v>
      </c>
    </row>
    <row r="24" spans="1:10" s="4" customFormat="1" ht="22.15" customHeight="1" thickBot="1" x14ac:dyDescent="0.3">
      <c r="A24" s="10" t="s">
        <v>14</v>
      </c>
      <c r="B24" s="25" t="s">
        <v>41</v>
      </c>
      <c r="C24" s="25"/>
      <c r="D24" s="50">
        <f>D25+D26+D27+D28+D29</f>
        <v>104810.29999999999</v>
      </c>
      <c r="E24" s="35">
        <f>E25+E26+E27+E28+E29</f>
        <v>9143.7999999999993</v>
      </c>
      <c r="F24" s="54">
        <f t="shared" si="0"/>
        <v>8.7241425699573424E-2</v>
      </c>
      <c r="G24" s="35">
        <f>G25+G26+G27+G28+G29</f>
        <v>168100.3</v>
      </c>
      <c r="H24" s="35">
        <f>H25+H26+H27+H28+H29</f>
        <v>7846.2</v>
      </c>
      <c r="I24" s="54">
        <f t="shared" si="1"/>
        <v>4.6675704921407046E-2</v>
      </c>
      <c r="J24" s="11">
        <f t="shared" si="2"/>
        <v>0.53501767706250669</v>
      </c>
    </row>
    <row r="25" spans="1:10" s="4" customFormat="1" ht="30.75" customHeight="1" x14ac:dyDescent="0.25">
      <c r="A25" s="56" t="s">
        <v>54</v>
      </c>
      <c r="B25" s="57" t="s">
        <v>41</v>
      </c>
      <c r="C25" s="57" t="s">
        <v>42</v>
      </c>
      <c r="D25" s="58">
        <v>1482</v>
      </c>
      <c r="E25" s="59">
        <v>368.1</v>
      </c>
      <c r="F25" s="66">
        <f t="shared" si="0"/>
        <v>0.24838056680161946</v>
      </c>
      <c r="G25" s="59">
        <v>1457</v>
      </c>
      <c r="H25" s="59">
        <v>161.5</v>
      </c>
      <c r="I25" s="66">
        <f t="shared" si="1"/>
        <v>0.11084420041180508</v>
      </c>
      <c r="J25" s="67">
        <f t="shared" si="2"/>
        <v>0.44626760393994869</v>
      </c>
    </row>
    <row r="26" spans="1:10" s="4" customFormat="1" ht="15.75" x14ac:dyDescent="0.25">
      <c r="A26" s="20" t="s">
        <v>15</v>
      </c>
      <c r="B26" s="26" t="s">
        <v>41</v>
      </c>
      <c r="C26" s="26" t="s">
        <v>45</v>
      </c>
      <c r="D26" s="51">
        <v>23132.6</v>
      </c>
      <c r="E26" s="38">
        <v>4987.7</v>
      </c>
      <c r="F26" s="55">
        <f t="shared" si="0"/>
        <v>0.21561346325099642</v>
      </c>
      <c r="G26" s="38">
        <v>37558.6</v>
      </c>
      <c r="H26" s="38">
        <v>5227.3999999999996</v>
      </c>
      <c r="I26" s="55">
        <f t="shared" si="1"/>
        <v>0.13917984163413971</v>
      </c>
      <c r="J26" s="21">
        <f t="shared" si="2"/>
        <v>0.64550626633235764</v>
      </c>
    </row>
    <row r="27" spans="1:10" s="4" customFormat="1" ht="31.5" x14ac:dyDescent="0.25">
      <c r="A27" s="20" t="s">
        <v>16</v>
      </c>
      <c r="B27" s="26" t="s">
        <v>41</v>
      </c>
      <c r="C27" s="26" t="s">
        <v>46</v>
      </c>
      <c r="D27" s="51">
        <v>78412.3</v>
      </c>
      <c r="E27" s="38">
        <v>3642.1</v>
      </c>
      <c r="F27" s="55">
        <f t="shared" si="0"/>
        <v>4.6448070009424539E-2</v>
      </c>
      <c r="G27" s="38">
        <v>123784.4</v>
      </c>
      <c r="H27" s="38">
        <v>2054.8000000000002</v>
      </c>
      <c r="I27" s="55">
        <f t="shared" si="1"/>
        <v>1.6599830027047031E-2</v>
      </c>
      <c r="J27" s="21">
        <f t="shared" si="2"/>
        <v>0.35738470992828864</v>
      </c>
    </row>
    <row r="28" spans="1:10" s="4" customFormat="1" ht="15.75" x14ac:dyDescent="0.25">
      <c r="A28" s="20" t="s">
        <v>17</v>
      </c>
      <c r="B28" s="26" t="s">
        <v>41</v>
      </c>
      <c r="C28" s="26">
        <v>10</v>
      </c>
      <c r="D28" s="51">
        <v>934.5</v>
      </c>
      <c r="E28" s="38">
        <v>89</v>
      </c>
      <c r="F28" s="55">
        <f t="shared" si="0"/>
        <v>9.5238095238095233E-2</v>
      </c>
      <c r="G28" s="38">
        <v>3377.4</v>
      </c>
      <c r="H28" s="38">
        <v>328.4</v>
      </c>
      <c r="I28" s="55">
        <f t="shared" si="1"/>
        <v>9.7234559128323558E-2</v>
      </c>
      <c r="J28" s="21">
        <f t="shared" si="2"/>
        <v>1.0209628708473975</v>
      </c>
    </row>
    <row r="29" spans="1:10" s="4" customFormat="1" ht="39" customHeight="1" thickBot="1" x14ac:dyDescent="0.3">
      <c r="A29" s="60" t="s">
        <v>18</v>
      </c>
      <c r="B29" s="61" t="s">
        <v>41</v>
      </c>
      <c r="C29" s="72">
        <v>12</v>
      </c>
      <c r="D29" s="73">
        <v>848.9</v>
      </c>
      <c r="E29" s="70">
        <v>56.9</v>
      </c>
      <c r="F29" s="68">
        <f t="shared" si="0"/>
        <v>6.7027918482742366E-2</v>
      </c>
      <c r="G29" s="70">
        <v>1922.9</v>
      </c>
      <c r="H29" s="70">
        <v>74.099999999999994</v>
      </c>
      <c r="I29" s="68">
        <f t="shared" si="1"/>
        <v>3.8535545270164853E-2</v>
      </c>
      <c r="J29" s="69">
        <f t="shared" si="2"/>
        <v>0.57491782741376007</v>
      </c>
    </row>
    <row r="30" spans="1:10" s="4" customFormat="1" ht="32.25" thickBot="1" x14ac:dyDescent="0.3">
      <c r="A30" s="10" t="s">
        <v>19</v>
      </c>
      <c r="B30" s="27" t="s">
        <v>42</v>
      </c>
      <c r="C30" s="27"/>
      <c r="D30" s="50">
        <f>D31+D32+D33+D34</f>
        <v>957046.29999999993</v>
      </c>
      <c r="E30" s="34">
        <f>E31+E33+E34</f>
        <v>23967.100000000002</v>
      </c>
      <c r="F30" s="54">
        <f t="shared" si="0"/>
        <v>2.5042780061946851E-2</v>
      </c>
      <c r="G30" s="34">
        <f>G31+G32+G33+G34</f>
        <v>1246472.5</v>
      </c>
      <c r="H30" s="34">
        <f>H31+H32+H33+H34</f>
        <v>71892.099999999991</v>
      </c>
      <c r="I30" s="54">
        <f t="shared" si="1"/>
        <v>5.7676442921925669E-2</v>
      </c>
      <c r="J30" s="11" t="s">
        <v>76</v>
      </c>
    </row>
    <row r="31" spans="1:10" s="4" customFormat="1" ht="15.75" x14ac:dyDescent="0.25">
      <c r="A31" s="56" t="s">
        <v>20</v>
      </c>
      <c r="B31" s="57" t="s">
        <v>42</v>
      </c>
      <c r="C31" s="57" t="s">
        <v>38</v>
      </c>
      <c r="D31" s="58">
        <v>17586</v>
      </c>
      <c r="E31" s="59">
        <v>2917</v>
      </c>
      <c r="F31" s="66">
        <f t="shared" si="0"/>
        <v>0.16587057886955534</v>
      </c>
      <c r="G31" s="59">
        <v>12579</v>
      </c>
      <c r="H31" s="59">
        <v>2870.4</v>
      </c>
      <c r="I31" s="66">
        <f t="shared" si="1"/>
        <v>0.2281898402098736</v>
      </c>
      <c r="J31" s="67">
        <f t="shared" si="2"/>
        <v>1.375710157672553</v>
      </c>
    </row>
    <row r="32" spans="1:10" s="4" customFormat="1" ht="15.75" x14ac:dyDescent="0.25">
      <c r="A32" s="20" t="s">
        <v>55</v>
      </c>
      <c r="B32" s="26" t="s">
        <v>42</v>
      </c>
      <c r="C32" s="26" t="s">
        <v>39</v>
      </c>
      <c r="D32" s="51">
        <v>48652</v>
      </c>
      <c r="E32" s="38">
        <v>0</v>
      </c>
      <c r="F32" s="55">
        <f t="shared" si="0"/>
        <v>0</v>
      </c>
      <c r="G32" s="38">
        <v>214447.7</v>
      </c>
      <c r="H32" s="38">
        <v>4693.5</v>
      </c>
      <c r="I32" s="55">
        <f t="shared" si="1"/>
        <v>2.1886455298891057E-2</v>
      </c>
      <c r="J32" s="65" t="s">
        <v>57</v>
      </c>
    </row>
    <row r="33" spans="1:10" s="4" customFormat="1" ht="15.75" x14ac:dyDescent="0.25">
      <c r="A33" s="20" t="s">
        <v>21</v>
      </c>
      <c r="B33" s="26" t="s">
        <v>42</v>
      </c>
      <c r="C33" s="26" t="s">
        <v>40</v>
      </c>
      <c r="D33" s="51">
        <v>869931.2</v>
      </c>
      <c r="E33" s="38">
        <v>17628.7</v>
      </c>
      <c r="F33" s="55">
        <f t="shared" si="0"/>
        <v>2.0264476087304376E-2</v>
      </c>
      <c r="G33" s="38">
        <v>996033.1</v>
      </c>
      <c r="H33" s="38">
        <v>60471.7</v>
      </c>
      <c r="I33" s="55">
        <f t="shared" si="1"/>
        <v>6.0712540577215757E-2</v>
      </c>
      <c r="J33" s="21" t="s">
        <v>77</v>
      </c>
    </row>
    <row r="34" spans="1:10" s="4" customFormat="1" ht="32.25" thickBot="1" x14ac:dyDescent="0.3">
      <c r="A34" s="60" t="s">
        <v>22</v>
      </c>
      <c r="B34" s="61" t="s">
        <v>42</v>
      </c>
      <c r="C34" s="61" t="s">
        <v>42</v>
      </c>
      <c r="D34" s="62">
        <v>20877.099999999999</v>
      </c>
      <c r="E34" s="70">
        <v>3421.4</v>
      </c>
      <c r="F34" s="68">
        <f t="shared" si="0"/>
        <v>0.16388291477264563</v>
      </c>
      <c r="G34" s="70">
        <v>23412.7</v>
      </c>
      <c r="H34" s="70">
        <v>3856.5</v>
      </c>
      <c r="I34" s="68">
        <f t="shared" si="1"/>
        <v>0.16471829391740381</v>
      </c>
      <c r="J34" s="69">
        <f t="shared" si="2"/>
        <v>1.0050974144920299</v>
      </c>
    </row>
    <row r="35" spans="1:10" s="4" customFormat="1" ht="16.5" thickBot="1" x14ac:dyDescent="0.3">
      <c r="A35" s="19" t="s">
        <v>23</v>
      </c>
      <c r="B35" s="28" t="s">
        <v>43</v>
      </c>
      <c r="C35" s="29"/>
      <c r="D35" s="53">
        <f>D36+D37</f>
        <v>617856.5</v>
      </c>
      <c r="E35" s="35">
        <f>E36</f>
        <v>12990.6</v>
      </c>
      <c r="F35" s="54">
        <f t="shared" si="0"/>
        <v>2.102527043091721E-2</v>
      </c>
      <c r="G35" s="35">
        <f>G36+G37</f>
        <v>1356927</v>
      </c>
      <c r="H35" s="35">
        <f>H36</f>
        <v>488</v>
      </c>
      <c r="I35" s="54">
        <f t="shared" si="1"/>
        <v>3.5963614844424202E-4</v>
      </c>
      <c r="J35" s="11">
        <f t="shared" si="2"/>
        <v>1.7104947573725604E-2</v>
      </c>
    </row>
    <row r="36" spans="1:10" s="4" customFormat="1" ht="31.5" x14ac:dyDescent="0.25">
      <c r="A36" s="74" t="s">
        <v>1</v>
      </c>
      <c r="B36" s="75" t="s">
        <v>43</v>
      </c>
      <c r="C36" s="75" t="s">
        <v>39</v>
      </c>
      <c r="D36" s="76">
        <v>617831.5</v>
      </c>
      <c r="E36" s="59">
        <v>12990.6</v>
      </c>
      <c r="F36" s="66">
        <f t="shared" si="0"/>
        <v>2.1026121199712221E-2</v>
      </c>
      <c r="G36" s="59">
        <v>1356927</v>
      </c>
      <c r="H36" s="59">
        <v>488</v>
      </c>
      <c r="I36" s="66">
        <f t="shared" si="1"/>
        <v>3.5963614844424202E-4</v>
      </c>
      <c r="J36" s="67">
        <f t="shared" si="2"/>
        <v>1.7104255465300193E-2</v>
      </c>
    </row>
    <row r="37" spans="1:10" s="4" customFormat="1" ht="32.25" thickBot="1" x14ac:dyDescent="0.3">
      <c r="A37" s="77" t="s">
        <v>70</v>
      </c>
      <c r="B37" s="78" t="s">
        <v>43</v>
      </c>
      <c r="C37" s="78" t="s">
        <v>42</v>
      </c>
      <c r="D37" s="79">
        <v>25</v>
      </c>
      <c r="E37" s="70">
        <v>0</v>
      </c>
      <c r="F37" s="68">
        <f t="shared" si="0"/>
        <v>0</v>
      </c>
      <c r="G37" s="70">
        <v>0</v>
      </c>
      <c r="H37" s="70">
        <v>0</v>
      </c>
      <c r="I37" s="80" t="s">
        <v>57</v>
      </c>
      <c r="J37" s="71" t="s">
        <v>57</v>
      </c>
    </row>
    <row r="38" spans="1:10" s="4" customFormat="1" ht="16.5" thickBot="1" x14ac:dyDescent="0.3">
      <c r="A38" s="10" t="s">
        <v>24</v>
      </c>
      <c r="B38" s="25" t="s">
        <v>44</v>
      </c>
      <c r="C38" s="30"/>
      <c r="D38" s="52">
        <f>D39+D40+D41+D42+D43</f>
        <v>1581575.9</v>
      </c>
      <c r="E38" s="36">
        <f>E39+E40+E41+E43</f>
        <v>224796.90000000002</v>
      </c>
      <c r="F38" s="54">
        <f t="shared" si="0"/>
        <v>0.14213475306496517</v>
      </c>
      <c r="G38" s="35">
        <f>G39+G40+G41+G42+G43</f>
        <v>1280846.7</v>
      </c>
      <c r="H38" s="36">
        <f>H39+H40+H41+H43</f>
        <v>237123.00000000003</v>
      </c>
      <c r="I38" s="54">
        <f t="shared" si="1"/>
        <v>0.18512988322490118</v>
      </c>
      <c r="J38" s="11">
        <f t="shared" si="2"/>
        <v>1.3024955489969743</v>
      </c>
    </row>
    <row r="39" spans="1:10" s="4" customFormat="1" ht="15.75" x14ac:dyDescent="0.25">
      <c r="A39" s="56" t="s">
        <v>25</v>
      </c>
      <c r="B39" s="81" t="s">
        <v>44</v>
      </c>
      <c r="C39" s="57" t="s">
        <v>38</v>
      </c>
      <c r="D39" s="58">
        <v>465835</v>
      </c>
      <c r="E39" s="59">
        <v>86006.5</v>
      </c>
      <c r="F39" s="66">
        <f t="shared" si="0"/>
        <v>0.18462867753603743</v>
      </c>
      <c r="G39" s="59">
        <v>437911.6</v>
      </c>
      <c r="H39" s="59">
        <v>86105.3</v>
      </c>
      <c r="I39" s="66">
        <f t="shared" si="1"/>
        <v>0.19662712748417718</v>
      </c>
      <c r="J39" s="67">
        <f t="shared" si="2"/>
        <v>1.0649869246114152</v>
      </c>
    </row>
    <row r="40" spans="1:10" s="4" customFormat="1" ht="15.75" x14ac:dyDescent="0.25">
      <c r="A40" s="20" t="s">
        <v>26</v>
      </c>
      <c r="B40" s="31" t="s">
        <v>44</v>
      </c>
      <c r="C40" s="26" t="s">
        <v>39</v>
      </c>
      <c r="D40" s="51">
        <v>964589.2</v>
      </c>
      <c r="E40" s="38">
        <v>112702</v>
      </c>
      <c r="F40" s="55">
        <f t="shared" si="0"/>
        <v>0.11683937576742515</v>
      </c>
      <c r="G40" s="38">
        <v>663889.19999999995</v>
      </c>
      <c r="H40" s="38">
        <v>121399.1</v>
      </c>
      <c r="I40" s="55">
        <f t="shared" si="1"/>
        <v>0.18286048334571495</v>
      </c>
      <c r="J40" s="21" t="s">
        <v>78</v>
      </c>
    </row>
    <row r="41" spans="1:10" s="4" customFormat="1" ht="31.5" customHeight="1" x14ac:dyDescent="0.25">
      <c r="A41" s="20" t="s">
        <v>27</v>
      </c>
      <c r="B41" s="31" t="s">
        <v>44</v>
      </c>
      <c r="C41" s="26" t="s">
        <v>40</v>
      </c>
      <c r="D41" s="51">
        <v>121721.8</v>
      </c>
      <c r="E41" s="38">
        <v>22075.7</v>
      </c>
      <c r="F41" s="55">
        <f t="shared" si="0"/>
        <v>0.18136192530836712</v>
      </c>
      <c r="G41" s="38">
        <v>146740.29999999999</v>
      </c>
      <c r="H41" s="38">
        <v>24983.4</v>
      </c>
      <c r="I41" s="55">
        <f t="shared" si="1"/>
        <v>0.17025588744196382</v>
      </c>
      <c r="J41" s="21">
        <f t="shared" si="2"/>
        <v>0.93876312325467515</v>
      </c>
    </row>
    <row r="42" spans="1:10" s="4" customFormat="1" ht="18.75" customHeight="1" x14ac:dyDescent="0.25">
      <c r="A42" s="20" t="s">
        <v>71</v>
      </c>
      <c r="B42" s="31" t="s">
        <v>44</v>
      </c>
      <c r="C42" s="26" t="s">
        <v>44</v>
      </c>
      <c r="D42" s="51">
        <v>1566</v>
      </c>
      <c r="E42" s="38">
        <v>0</v>
      </c>
      <c r="F42" s="55">
        <f t="shared" si="0"/>
        <v>0</v>
      </c>
      <c r="G42" s="38">
        <v>1978</v>
      </c>
      <c r="H42" s="38">
        <v>0</v>
      </c>
      <c r="I42" s="55">
        <f t="shared" si="1"/>
        <v>0</v>
      </c>
      <c r="J42" s="65" t="s">
        <v>57</v>
      </c>
    </row>
    <row r="43" spans="1:10" s="4" customFormat="1" ht="32.25" thickBot="1" x14ac:dyDescent="0.3">
      <c r="A43" s="60" t="s">
        <v>28</v>
      </c>
      <c r="B43" s="61" t="s">
        <v>44</v>
      </c>
      <c r="C43" s="61" t="s">
        <v>46</v>
      </c>
      <c r="D43" s="62">
        <v>27863.9</v>
      </c>
      <c r="E43" s="70">
        <v>4012.7</v>
      </c>
      <c r="F43" s="68">
        <f t="shared" si="0"/>
        <v>0.14401070919720496</v>
      </c>
      <c r="G43" s="70">
        <v>30327.599999999999</v>
      </c>
      <c r="H43" s="70">
        <v>4635.2</v>
      </c>
      <c r="I43" s="68">
        <f t="shared" si="1"/>
        <v>0.15283767920969679</v>
      </c>
      <c r="J43" s="69">
        <f t="shared" si="2"/>
        <v>1.0612938444765547</v>
      </c>
    </row>
    <row r="44" spans="1:10" s="4" customFormat="1" ht="16.5" thickBot="1" x14ac:dyDescent="0.3">
      <c r="A44" s="10" t="s">
        <v>29</v>
      </c>
      <c r="B44" s="25" t="s">
        <v>45</v>
      </c>
      <c r="C44" s="30"/>
      <c r="D44" s="52">
        <f>D45</f>
        <v>114261.5</v>
      </c>
      <c r="E44" s="34">
        <f>E45</f>
        <v>24182.5</v>
      </c>
      <c r="F44" s="54">
        <f t="shared" si="0"/>
        <v>0.21164171658870223</v>
      </c>
      <c r="G44" s="34">
        <f>G45</f>
        <v>158179.5</v>
      </c>
      <c r="H44" s="34">
        <f>H45</f>
        <v>27748.9</v>
      </c>
      <c r="I44" s="54">
        <f t="shared" si="1"/>
        <v>0.17542665136759189</v>
      </c>
      <c r="J44" s="11">
        <f t="shared" si="2"/>
        <v>0.82888503360852273</v>
      </c>
    </row>
    <row r="45" spans="1:10" s="4" customFormat="1" ht="16.5" thickBot="1" x14ac:dyDescent="0.3">
      <c r="A45" s="82" t="s">
        <v>30</v>
      </c>
      <c r="B45" s="83" t="s">
        <v>45</v>
      </c>
      <c r="C45" s="83" t="s">
        <v>38</v>
      </c>
      <c r="D45" s="84">
        <v>114261.5</v>
      </c>
      <c r="E45" s="85">
        <v>24182.5</v>
      </c>
      <c r="F45" s="86">
        <f t="shared" si="0"/>
        <v>0.21164171658870223</v>
      </c>
      <c r="G45" s="85">
        <v>158179.5</v>
      </c>
      <c r="H45" s="85">
        <v>27748.9</v>
      </c>
      <c r="I45" s="86">
        <f t="shared" si="1"/>
        <v>0.17542665136759189</v>
      </c>
      <c r="J45" s="87">
        <f t="shared" si="2"/>
        <v>0.82888503360852273</v>
      </c>
    </row>
    <row r="46" spans="1:10" s="4" customFormat="1" ht="16.5" thickBot="1" x14ac:dyDescent="0.3">
      <c r="A46" s="10" t="s">
        <v>31</v>
      </c>
      <c r="B46" s="25" t="s">
        <v>47</v>
      </c>
      <c r="C46" s="30"/>
      <c r="D46" s="52">
        <f>D47+D49+D50</f>
        <v>49664.6</v>
      </c>
      <c r="E46" s="35">
        <f>E47+E49</f>
        <v>16564.099999999999</v>
      </c>
      <c r="F46" s="54">
        <f t="shared" si="0"/>
        <v>0.33351924710961123</v>
      </c>
      <c r="G46" s="35">
        <f>G47+G48+G49+G50</f>
        <v>94840.8</v>
      </c>
      <c r="H46" s="35">
        <f>H47+H49</f>
        <v>34453.599999999999</v>
      </c>
      <c r="I46" s="54">
        <f t="shared" si="1"/>
        <v>0.36327825155418342</v>
      </c>
      <c r="J46" s="11">
        <f t="shared" si="2"/>
        <v>1.0892272476100664</v>
      </c>
    </row>
    <row r="47" spans="1:10" s="4" customFormat="1" ht="15.75" x14ac:dyDescent="0.25">
      <c r="A47" s="56" t="s">
        <v>32</v>
      </c>
      <c r="B47" s="57">
        <v>10</v>
      </c>
      <c r="C47" s="57" t="s">
        <v>38</v>
      </c>
      <c r="D47" s="58">
        <v>7905.1</v>
      </c>
      <c r="E47" s="59">
        <v>1212.7</v>
      </c>
      <c r="F47" s="66">
        <f t="shared" si="0"/>
        <v>0.15340729402537603</v>
      </c>
      <c r="G47" s="59">
        <v>7824.5</v>
      </c>
      <c r="H47" s="59">
        <v>1333</v>
      </c>
      <c r="I47" s="66">
        <f t="shared" si="1"/>
        <v>0.17036232347114832</v>
      </c>
      <c r="J47" s="67">
        <f t="shared" si="2"/>
        <v>1.1105229679820026</v>
      </c>
    </row>
    <row r="48" spans="1:10" s="4" customFormat="1" ht="31.5" x14ac:dyDescent="0.25">
      <c r="A48" s="20" t="s">
        <v>75</v>
      </c>
      <c r="B48" s="26">
        <v>10</v>
      </c>
      <c r="C48" s="26" t="s">
        <v>40</v>
      </c>
      <c r="D48" s="51">
        <v>0</v>
      </c>
      <c r="E48" s="38">
        <v>0</v>
      </c>
      <c r="F48" s="64" t="s">
        <v>57</v>
      </c>
      <c r="G48" s="38">
        <v>420</v>
      </c>
      <c r="H48" s="38">
        <v>0</v>
      </c>
      <c r="I48" s="55">
        <f t="shared" si="1"/>
        <v>0</v>
      </c>
      <c r="J48" s="65" t="s">
        <v>57</v>
      </c>
    </row>
    <row r="49" spans="1:10" s="4" customFormat="1" ht="15.75" x14ac:dyDescent="0.25">
      <c r="A49" s="20" t="s">
        <v>33</v>
      </c>
      <c r="B49" s="26">
        <v>10</v>
      </c>
      <c r="C49" s="26" t="s">
        <v>41</v>
      </c>
      <c r="D49" s="51">
        <v>41619.5</v>
      </c>
      <c r="E49" s="38">
        <v>15351.4</v>
      </c>
      <c r="F49" s="55">
        <f t="shared" si="0"/>
        <v>0.36885113948990256</v>
      </c>
      <c r="G49" s="38">
        <v>86456.3</v>
      </c>
      <c r="H49" s="38">
        <v>33120.6</v>
      </c>
      <c r="I49" s="55">
        <f t="shared" si="1"/>
        <v>0.38309064810777232</v>
      </c>
      <c r="J49" s="21">
        <f t="shared" si="2"/>
        <v>1.0386050281356378</v>
      </c>
    </row>
    <row r="50" spans="1:10" s="4" customFormat="1" ht="32.25" thickBot="1" x14ac:dyDescent="0.3">
      <c r="A50" s="60" t="s">
        <v>72</v>
      </c>
      <c r="B50" s="61">
        <v>10</v>
      </c>
      <c r="C50" s="61" t="s">
        <v>43</v>
      </c>
      <c r="D50" s="62">
        <v>140</v>
      </c>
      <c r="E50" s="70">
        <v>0</v>
      </c>
      <c r="F50" s="68">
        <f t="shared" si="0"/>
        <v>0</v>
      </c>
      <c r="G50" s="70">
        <v>140</v>
      </c>
      <c r="H50" s="70">
        <v>0</v>
      </c>
      <c r="I50" s="68">
        <f t="shared" si="1"/>
        <v>0</v>
      </c>
      <c r="J50" s="71" t="s">
        <v>57</v>
      </c>
    </row>
    <row r="51" spans="1:10" s="4" customFormat="1" ht="16.5" thickBot="1" x14ac:dyDescent="0.3">
      <c r="A51" s="10" t="s">
        <v>34</v>
      </c>
      <c r="B51" s="25">
        <v>11</v>
      </c>
      <c r="C51" s="25"/>
      <c r="D51" s="50">
        <f>D52+D53+D54</f>
        <v>85831</v>
      </c>
      <c r="E51" s="34">
        <f>E52+E53+E54</f>
        <v>18910.800000000003</v>
      </c>
      <c r="F51" s="54">
        <f t="shared" si="0"/>
        <v>0.22032598944437329</v>
      </c>
      <c r="G51" s="34">
        <f>G52+G53+G54</f>
        <v>106693</v>
      </c>
      <c r="H51" s="34">
        <f>H52+H53+H54</f>
        <v>26258.799999999999</v>
      </c>
      <c r="I51" s="54">
        <f t="shared" si="1"/>
        <v>0.24611549023834739</v>
      </c>
      <c r="J51" s="11">
        <f t="shared" si="2"/>
        <v>1.117051560095162</v>
      </c>
    </row>
    <row r="52" spans="1:10" s="4" customFormat="1" ht="15.75" x14ac:dyDescent="0.25">
      <c r="A52" s="56" t="s">
        <v>35</v>
      </c>
      <c r="B52" s="57">
        <v>11</v>
      </c>
      <c r="C52" s="57" t="s">
        <v>38</v>
      </c>
      <c r="D52" s="58">
        <v>82501</v>
      </c>
      <c r="E52" s="59">
        <v>18582.900000000001</v>
      </c>
      <c r="F52" s="66">
        <f t="shared" si="0"/>
        <v>0.22524454249039408</v>
      </c>
      <c r="G52" s="59">
        <v>0</v>
      </c>
      <c r="H52" s="59">
        <v>0</v>
      </c>
      <c r="I52" s="88" t="s">
        <v>57</v>
      </c>
      <c r="J52" s="89" t="s">
        <v>57</v>
      </c>
    </row>
    <row r="53" spans="1:10" s="4" customFormat="1" ht="15.75" x14ac:dyDescent="0.25">
      <c r="A53" s="20" t="s">
        <v>36</v>
      </c>
      <c r="B53" s="26">
        <v>11</v>
      </c>
      <c r="C53" s="26" t="s">
        <v>39</v>
      </c>
      <c r="D53" s="51">
        <v>3330</v>
      </c>
      <c r="E53" s="38">
        <v>327.9</v>
      </c>
      <c r="F53" s="55">
        <f t="shared" si="0"/>
        <v>9.8468468468468462E-2</v>
      </c>
      <c r="G53" s="38">
        <v>3330</v>
      </c>
      <c r="H53" s="38">
        <v>418.3</v>
      </c>
      <c r="I53" s="55">
        <f t="shared" si="1"/>
        <v>0.12561561561561563</v>
      </c>
      <c r="J53" s="21">
        <f t="shared" si="2"/>
        <v>1.2756938090881369</v>
      </c>
    </row>
    <row r="54" spans="1:10" s="4" customFormat="1" ht="16.5" thickBot="1" x14ac:dyDescent="0.3">
      <c r="A54" s="60" t="s">
        <v>56</v>
      </c>
      <c r="B54" s="61">
        <v>11</v>
      </c>
      <c r="C54" s="61" t="s">
        <v>40</v>
      </c>
      <c r="D54" s="62">
        <v>0</v>
      </c>
      <c r="E54" s="70">
        <v>0</v>
      </c>
      <c r="F54" s="80" t="s">
        <v>57</v>
      </c>
      <c r="G54" s="70">
        <v>103363</v>
      </c>
      <c r="H54" s="70">
        <v>25840.5</v>
      </c>
      <c r="I54" s="68">
        <f t="shared" si="1"/>
        <v>0.24999758133955091</v>
      </c>
      <c r="J54" s="71" t="s">
        <v>57</v>
      </c>
    </row>
    <row r="55" spans="1:10" s="4" customFormat="1" ht="32.25" thickBot="1" x14ac:dyDescent="0.3">
      <c r="A55" s="10" t="s">
        <v>74</v>
      </c>
      <c r="B55" s="25">
        <v>13</v>
      </c>
      <c r="C55" s="91"/>
      <c r="D55" s="50">
        <f>D56</f>
        <v>1200</v>
      </c>
      <c r="E55" s="34">
        <f>E56</f>
        <v>0</v>
      </c>
      <c r="F55" s="54">
        <f t="shared" si="0"/>
        <v>0</v>
      </c>
      <c r="G55" s="34">
        <f>G56</f>
        <v>1868.5</v>
      </c>
      <c r="H55" s="34">
        <f>H56</f>
        <v>0</v>
      </c>
      <c r="I55" s="54">
        <f t="shared" si="1"/>
        <v>0</v>
      </c>
      <c r="J55" s="92" t="s">
        <v>57</v>
      </c>
    </row>
    <row r="56" spans="1:10" s="4" customFormat="1" ht="48" thickBot="1" x14ac:dyDescent="0.3">
      <c r="A56" s="82" t="s">
        <v>73</v>
      </c>
      <c r="B56" s="83">
        <v>13</v>
      </c>
      <c r="C56" s="83" t="s">
        <v>38</v>
      </c>
      <c r="D56" s="84">
        <v>1200</v>
      </c>
      <c r="E56" s="85">
        <v>0</v>
      </c>
      <c r="F56" s="86">
        <f t="shared" si="0"/>
        <v>0</v>
      </c>
      <c r="G56" s="85">
        <v>1868.5</v>
      </c>
      <c r="H56" s="85">
        <v>0</v>
      </c>
      <c r="I56" s="86">
        <f t="shared" si="1"/>
        <v>0</v>
      </c>
      <c r="J56" s="90" t="s">
        <v>57</v>
      </c>
    </row>
    <row r="57" spans="1:10" s="7" customFormat="1" ht="16.5" thickBot="1" x14ac:dyDescent="0.3">
      <c r="A57" s="10" t="s">
        <v>37</v>
      </c>
      <c r="B57" s="32"/>
      <c r="C57" s="32"/>
      <c r="D57" s="52">
        <f>D9+D17+D20+D24+D30+D35+D38+D44+D46+D51+D55</f>
        <v>3898658.1999999997</v>
      </c>
      <c r="E57" s="36">
        <f>E9+E17+E20+E24+E30+E35+E38+E44+E46+E51</f>
        <v>404004.5</v>
      </c>
      <c r="F57" s="54">
        <f t="shared" si="0"/>
        <v>0.10362655028337699</v>
      </c>
      <c r="G57" s="36">
        <f>G9+G17+G20+G24+G30+G35+G38+G44+G46+G51+G55</f>
        <v>5043066.0999999996</v>
      </c>
      <c r="H57" s="36">
        <f>H9+H17+H20+H24+H30+H35+H38+H44+H46+H51</f>
        <v>482558.3</v>
      </c>
      <c r="I57" s="54">
        <f t="shared" si="1"/>
        <v>9.5687482660598094E-2</v>
      </c>
      <c r="J57" s="11">
        <f t="shared" si="2"/>
        <v>0.9233877070975659</v>
      </c>
    </row>
    <row r="58" spans="1:10" s="7" customFormat="1" x14ac:dyDescent="0.2">
      <c r="E58" s="8"/>
      <c r="F58" s="8"/>
      <c r="G58" s="8"/>
      <c r="H58" s="8"/>
      <c r="I58" s="8"/>
      <c r="J58" s="9"/>
    </row>
    <row r="59" spans="1:10" s="7" customFormat="1" x14ac:dyDescent="0.2">
      <c r="E59" s="8"/>
      <c r="F59" s="8"/>
      <c r="G59" s="8"/>
      <c r="H59" s="8"/>
      <c r="I59" s="8"/>
    </row>
  </sheetData>
  <sheetProtection formatCells="0" formatColumns="0" formatRows="0" insertColumns="0" insertRows="0" insertHyperlinks="0" deleteColumns="0" deleteRows="0" sort="0" autoFilter="0" pivotTables="0"/>
  <mergeCells count="7">
    <mergeCell ref="A2:J2"/>
    <mergeCell ref="D6:F6"/>
    <mergeCell ref="A6:A7"/>
    <mergeCell ref="B6:B7"/>
    <mergeCell ref="C6:C7"/>
    <mergeCell ref="G6:I6"/>
    <mergeCell ref="J6:J7"/>
  </mergeCells>
  <pageMargins left="0.19685039370078741" right="0.19685039370078741" top="0.39370078740157483" bottom="0.39370078740157483" header="0" footer="0"/>
  <pageSetup paperSize="9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Филатова</cp:lastModifiedBy>
  <cp:lastPrinted>2024-05-21T09:59:32Z</cp:lastPrinted>
  <dcterms:created xsi:type="dcterms:W3CDTF">1999-06-18T11:49:53Z</dcterms:created>
  <dcterms:modified xsi:type="dcterms:W3CDTF">2024-05-21T11:12:44Z</dcterms:modified>
</cp:coreProperties>
</file>