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3256" windowHeight="13068"/>
  </bookViews>
  <sheets>
    <sheet name="Лист2" sheetId="2" r:id="rId1"/>
  </sheets>
  <definedNames>
    <definedName name="_xlnm.Print_Area" localSheetId="0">Лист2!$A$1:$E$36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2" l="1"/>
  <c r="E35" i="2"/>
  <c r="E34" i="2"/>
  <c r="E33" i="2"/>
  <c r="E32" i="2"/>
  <c r="E31" i="2"/>
  <c r="E30" i="2"/>
  <c r="E29" i="2"/>
  <c r="E28" i="2"/>
  <c r="E25" i="2"/>
  <c r="E24" i="2"/>
  <c r="E21" i="2"/>
  <c r="E19" i="2"/>
  <c r="E18" i="2"/>
  <c r="E17" i="2"/>
  <c r="E16" i="2"/>
  <c r="E14" i="2"/>
  <c r="E13" i="2"/>
  <c r="E12" i="2"/>
  <c r="E11" i="2"/>
  <c r="E10" i="2"/>
  <c r="E9" i="2"/>
  <c r="E8" i="2"/>
  <c r="E7" i="2"/>
  <c r="E6" i="2"/>
  <c r="E5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C29" i="2" l="1"/>
  <c r="C28" i="2" s="1"/>
  <c r="C10" i="2"/>
  <c r="B10" i="2"/>
  <c r="C8" i="2" l="1"/>
  <c r="B22" i="2" l="1"/>
  <c r="B16" i="2"/>
  <c r="B29" i="2" l="1"/>
  <c r="B28" i="2"/>
  <c r="B8" i="2"/>
  <c r="B6" i="2"/>
  <c r="B5" i="2" l="1"/>
  <c r="B36" i="2" l="1"/>
</calcChain>
</file>

<file path=xl/sharedStrings.xml><?xml version="1.0" encoding="utf-8"?>
<sst xmlns="http://schemas.openxmlformats.org/spreadsheetml/2006/main" count="46" uniqueCount="44">
  <si>
    <t>Наименование доходов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</si>
  <si>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</si>
  <si>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</si>
  <si>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</si>
  <si>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</si>
  <si>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</si>
  <si>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</si>
  <si>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</si>
  <si>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</si>
  <si>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</si>
  <si>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</si>
  <si>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</si>
  <si>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</si>
  <si>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</si>
  <si>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 ВСЕГО ДОХОДОВ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</si>
  <si>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</si>
  <si>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</si>
  <si>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Плата за негативное воздействие на окружающую среду</t>
  </si>
  <si>
    <t>Единый налог на вмененный доход</t>
  </si>
  <si>
    <t xml:space="preserve">Налог, взимаемый  в связи с применением патентной системы налогообложения </t>
  </si>
  <si>
    <t>Налог на имущество физических лиц</t>
  </si>
  <si>
    <t>Земельный налог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</si>
  <si>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</si>
  <si>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</si>
  <si>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городских округов на выравнивание бюджетной обеспеченности</t>
  </si>
  <si>
    <t xml:space="preserve">Прочие дотации (за достижение наилучших значений показателей по отдельным направлениям развития) </t>
  </si>
  <si>
    <t xml:space="preserve">Субсидии бюджетам субъектов Российской Федерации и муниципальных образований,в том числе: </t>
  </si>
  <si>
    <t xml:space="preserve">Субвенции от других бюджетов бюджетной системы Российской Федерации </t>
  </si>
  <si>
    <t>Возврат остатков субсидий, целевого назначения из бюджета</t>
  </si>
  <si>
    <t>Прочие межбюджетные трансферты, передаваемые  бюджетам городских округов</t>
  </si>
  <si>
    <t>Отклонение 
тыс.руб.</t>
  </si>
  <si>
    <t>тыс.руб</t>
  </si>
  <si>
    <t xml:space="preserve">Налог на доходы физических лиц </t>
  </si>
  <si>
    <t>(тыс.руб)</t>
  </si>
  <si>
    <t xml:space="preserve">1 квартал
2022 год </t>
  </si>
  <si>
    <t>Единый сельскохозяйственный налог</t>
  </si>
  <si>
    <t xml:space="preserve">1 квартал
2023 год </t>
  </si>
  <si>
    <t xml:space="preserve">Сведения об исполнении  бюджета городского округа Лыткарино  за 1 квартал 2023 года по доходам в разрезе видов доходов в сравнении с аналогичным периодом 2022 года 
</t>
  </si>
  <si>
    <t>Налог, взимаемый в связи с применением специального налогового режима "Автоматизированная упрощенная система налогообложения"</t>
  </si>
  <si>
    <t>%
к 2022 году</t>
  </si>
  <si>
    <t>в 47,9 раз</t>
  </si>
  <si>
    <t>в 4,8 раз</t>
  </si>
  <si>
    <t>в 3,2 раза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</si>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</sst>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 Cyr"/>
      <charset val="204"/>
    </font>
    <font>
      <b/>
      <sz val="11"/>
      <name val="Times New Roman Cyr"/>
      <family val="1"/>
      <charset val="204"/>
    </font>
    <font>
      <sz val="14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 Cyr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46">
    <xf numFmtId="0" fontId="0" fillId="0" borderId="0" xfId="0"/>
    <xf numFmtId="0" fontId="1" fillId="0" borderId="4" xfId="0" applyFont="1" applyFill="1" applyBorder="1" applyAlignment="1">
      <alignment horizontal="left" vertical="center" wrapText="1" readingOrder="1"/>
    </xf>
    <xf numFmtId="0" fontId="1" fillId="0" borderId="6" xfId="0" applyFont="1" applyFill="1" applyBorder="1" applyAlignment="1">
      <alignment horizontal="left" vertical="center" wrapText="1" readingOrder="1"/>
    </xf>
    <xf numFmtId="0" fontId="0" fillId="0" borderId="0" xfId="0" applyFont="1" applyFill="1"/>
    <xf numFmtId="3" fontId="5" fillId="0" borderId="0" xfId="0" applyNumberFormat="1" applyFont="1" applyFill="1" applyBorder="1" applyAlignment="1">
      <alignment horizontal="right" vertical="top" wrapText="1"/>
    </xf>
    <xf numFmtId="3" fontId="6" fillId="0" borderId="0" xfId="0" applyNumberFormat="1" applyFont="1" applyFill="1" applyBorder="1" applyAlignment="1">
      <alignment horizontal="right" vertical="top" wrapText="1"/>
    </xf>
    <xf numFmtId="164" fontId="0" fillId="0" borderId="0" xfId="0" applyNumberFormat="1" applyFont="1" applyFill="1"/>
    <xf numFmtId="164" fontId="4" fillId="0" borderId="1" xfId="0" applyNumberFormat="1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 vertical="center" wrapText="1" readingOrder="1"/>
    </xf>
    <xf numFmtId="164" fontId="1" fillId="0" borderId="7" xfId="0" applyNumberFormat="1" applyFont="1" applyFill="1" applyBorder="1" applyAlignment="1">
      <alignment horizontal="center" vertical="center" wrapText="1" readingOrder="1"/>
    </xf>
    <xf numFmtId="164" fontId="1" fillId="0" borderId="1" xfId="0" applyNumberFormat="1" applyFont="1" applyFill="1" applyBorder="1" applyAlignment="1">
      <alignment horizontal="center" vertical="center" wrapText="1" readingOrder="1"/>
    </xf>
    <xf numFmtId="164" fontId="9" fillId="2" borderId="4" xfId="0" applyNumberFormat="1" applyFont="1" applyFill="1" applyBorder="1" applyAlignment="1">
      <alignment vertical="center" wrapText="1"/>
    </xf>
    <xf numFmtId="164" fontId="9" fillId="2" borderId="11" xfId="0" applyNumberFormat="1" applyFont="1" applyFill="1" applyBorder="1" applyAlignment="1">
      <alignment vertical="center" wrapText="1"/>
    </xf>
    <xf numFmtId="0" fontId="10" fillId="0" borderId="4" xfId="1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left" vertical="top" wrapText="1"/>
    </xf>
    <xf numFmtId="164" fontId="9" fillId="2" borderId="9" xfId="0" applyNumberFormat="1" applyFont="1" applyFill="1" applyBorder="1" applyAlignment="1">
      <alignment vertical="center" wrapText="1"/>
    </xf>
    <xf numFmtId="164" fontId="12" fillId="2" borderId="6" xfId="0" applyNumberFormat="1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left" vertical="center" wrapText="1" readingOrder="1"/>
    </xf>
    <xf numFmtId="164" fontId="0" fillId="0" borderId="0" xfId="0" applyNumberFormat="1" applyFill="1"/>
    <xf numFmtId="0" fontId="0" fillId="0" borderId="15" xfId="0" applyBorder="1" applyAlignment="1">
      <alignment horizontal="center" vertical="center" wrapText="1" readingOrder="1"/>
    </xf>
    <xf numFmtId="164" fontId="1" fillId="0" borderId="15" xfId="0" applyNumberFormat="1" applyFont="1" applyFill="1" applyBorder="1" applyAlignment="1">
      <alignment horizontal="center" vertical="center" wrapText="1" readingOrder="1"/>
    </xf>
    <xf numFmtId="0" fontId="2" fillId="0" borderId="16" xfId="0" applyFont="1" applyFill="1" applyBorder="1" applyAlignment="1">
      <alignment horizontal="left" vertical="center" wrapText="1" readingOrder="1"/>
    </xf>
    <xf numFmtId="165" fontId="2" fillId="0" borderId="17" xfId="0" applyNumberFormat="1" applyFont="1" applyFill="1" applyBorder="1" applyAlignment="1">
      <alignment horizontal="center" vertical="center" wrapText="1" readingOrder="1"/>
    </xf>
    <xf numFmtId="164" fontId="1" fillId="0" borderId="14" xfId="0" applyNumberFormat="1" applyFont="1" applyFill="1" applyBorder="1" applyAlignment="1">
      <alignment horizontal="center" vertical="center" wrapText="1" readingOrder="1"/>
    </xf>
    <xf numFmtId="164" fontId="0" fillId="0" borderId="0" xfId="0" applyNumberFormat="1" applyFill="1" applyAlignment="1">
      <alignment horizontal="right"/>
    </xf>
    <xf numFmtId="164" fontId="1" fillId="0" borderId="14" xfId="0" applyNumberFormat="1" applyFont="1" applyFill="1" applyBorder="1" applyAlignment="1">
      <alignment horizontal="center" vertical="center" wrapText="1" readingOrder="1"/>
    </xf>
    <xf numFmtId="164" fontId="1" fillId="0" borderId="14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 wrapText="1" readingOrder="1"/>
    </xf>
    <xf numFmtId="0" fontId="1" fillId="0" borderId="2" xfId="0" applyFont="1" applyFill="1" applyBorder="1" applyAlignment="1">
      <alignment horizontal="center" vertical="center" wrapText="1" readingOrder="1"/>
    </xf>
    <xf numFmtId="0" fontId="1" fillId="0" borderId="5" xfId="0" applyFont="1" applyFill="1" applyBorder="1" applyAlignment="1">
      <alignment horizontal="center" vertical="center" wrapText="1" readingOrder="1"/>
    </xf>
    <xf numFmtId="164" fontId="1" fillId="0" borderId="3" xfId="0" applyNumberFormat="1" applyFont="1" applyFill="1" applyBorder="1" applyAlignment="1">
      <alignment horizontal="center" vertical="center" wrapText="1" readingOrder="1"/>
    </xf>
    <xf numFmtId="164" fontId="1" fillId="0" borderId="14" xfId="0" applyNumberFormat="1" applyFont="1" applyFill="1" applyBorder="1" applyAlignment="1">
      <alignment horizontal="center" vertical="center" wrapText="1" readingOrder="1"/>
    </xf>
    <xf numFmtId="164" fontId="1" fillId="0" borderId="12" xfId="0" applyNumberFormat="1" applyFont="1" applyFill="1" applyBorder="1" applyAlignment="1">
      <alignment horizontal="center" vertical="center" wrapText="1" readingOrder="1"/>
    </xf>
    <xf numFmtId="0" fontId="0" fillId="0" borderId="13" xfId="0" applyBorder="1" applyAlignment="1">
      <alignment horizontal="center" vertical="center" wrapText="1" readingOrder="1"/>
    </xf>
    <xf numFmtId="165" fontId="1" fillId="0" borderId="1" xfId="0" applyNumberFormat="1" applyFont="1" applyFill="1" applyBorder="1" applyAlignment="1">
      <alignment horizontal="center" vertical="center" wrapText="1" readingOrder="1"/>
    </xf>
    <xf numFmtId="164" fontId="2" fillId="0" borderId="18" xfId="0" applyNumberFormat="1" applyFont="1" applyFill="1" applyBorder="1" applyAlignment="1">
      <alignment horizontal="center" vertical="center" wrapText="1" readingOrder="1"/>
    </xf>
    <xf numFmtId="164" fontId="4" fillId="0" borderId="7" xfId="0" applyNumberFormat="1" applyFont="1" applyFill="1" applyBorder="1" applyAlignment="1">
      <alignment horizontal="center" vertical="center" wrapText="1"/>
    </xf>
    <xf numFmtId="165" fontId="1" fillId="0" borderId="7" xfId="0" applyNumberFormat="1" applyFont="1" applyFill="1" applyBorder="1" applyAlignment="1">
      <alignment horizontal="center" vertical="center" wrapText="1" readingOrder="1"/>
    </xf>
    <xf numFmtId="164" fontId="3" fillId="0" borderId="19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 wrapText="1"/>
    </xf>
    <xf numFmtId="165" fontId="1" fillId="0" borderId="14" xfId="0" applyNumberFormat="1" applyFont="1" applyFill="1" applyBorder="1" applyAlignment="1">
      <alignment horizontal="center" vertical="center" wrapText="1" readingOrder="1"/>
    </xf>
    <xf numFmtId="165" fontId="0" fillId="0" borderId="1" xfId="0" applyNumberFormat="1" applyFont="1" applyFill="1" applyBorder="1" applyAlignment="1">
      <alignment horizontal="center" vertical="center" wrapText="1" readingOrder="1"/>
    </xf>
    <xf numFmtId="165" fontId="1" fillId="0" borderId="20" xfId="0" applyNumberFormat="1" applyFont="1" applyFill="1" applyBorder="1" applyAlignment="1">
      <alignment horizontal="center" vertical="center" wrapText="1" readingOrder="1"/>
    </xf>
    <xf numFmtId="165" fontId="1" fillId="0" borderId="21" xfId="0" applyNumberFormat="1" applyFont="1" applyFill="1" applyBorder="1" applyAlignment="1">
      <alignment horizontal="center" vertical="center" wrapText="1" readingOrder="1"/>
    </xf>
    <xf numFmtId="165" fontId="1" fillId="0" borderId="0" xfId="0" applyNumberFormat="1" applyFont="1" applyFill="1" applyBorder="1" applyAlignment="1">
      <alignment horizontal="center" vertical="center" wrapText="1" readingOrder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abSelected="1" view="pageBreakPreview" zoomScaleNormal="110" zoomScaleSheetLayoutView="100" workbookViewId="0">
      <selection activeCell="D5" sqref="D5"/>
    </sheetView>
  </sheetViews>
  <sheetFormatPr defaultColWidth="9.109375" defaultRowHeight="14.4" x14ac:dyDescent="0.3"/>
  <cols>
    <col min="1" max="1" width="59.44140625" style="3" customWidth="1"/>
    <col min="2" max="3" width="13.33203125" style="6" customWidth="1"/>
    <col min="4" max="4" width="12.5546875" style="6" customWidth="1"/>
    <col min="5" max="5" width="13.5546875" style="6" customWidth="1"/>
    <col min="6" max="7" width="9.109375" style="3"/>
    <col min="8" max="8" width="12.33203125" style="3" customWidth="1"/>
    <col min="9" max="9" width="13.5546875" style="3" customWidth="1"/>
    <col min="10" max="10" width="12.6640625" style="3" customWidth="1"/>
    <col min="11" max="16384" width="9.109375" style="3"/>
  </cols>
  <sheetData>
    <row r="1" spans="1:10" ht="66" customHeight="1" x14ac:dyDescent="0.3">
      <c r="A1" s="27" t="s">
        <v>37</v>
      </c>
      <c r="B1" s="28"/>
      <c r="C1" s="28"/>
      <c r="D1" s="28"/>
      <c r="E1" s="28"/>
    </row>
    <row r="2" spans="1:10" ht="15" thickBot="1" x14ac:dyDescent="0.35">
      <c r="D2" s="18"/>
      <c r="E2" s="24" t="s">
        <v>33</v>
      </c>
    </row>
    <row r="3" spans="1:10" ht="34.950000000000003" customHeight="1" x14ac:dyDescent="0.3">
      <c r="A3" s="29" t="s">
        <v>0</v>
      </c>
      <c r="B3" s="31" t="s">
        <v>34</v>
      </c>
      <c r="C3" s="31" t="s">
        <v>36</v>
      </c>
      <c r="D3" s="33" t="s">
        <v>30</v>
      </c>
      <c r="E3" s="34"/>
    </row>
    <row r="4" spans="1:10" ht="28.2" thickBot="1" x14ac:dyDescent="0.35">
      <c r="A4" s="30"/>
      <c r="B4" s="32"/>
      <c r="C4" s="32"/>
      <c r="D4" s="19" t="s">
        <v>31</v>
      </c>
      <c r="E4" s="20" t="s">
        <v>39</v>
      </c>
    </row>
    <row r="5" spans="1:10" ht="22.5" customHeight="1" thickBot="1" x14ac:dyDescent="0.35">
      <c r="A5" s="21" t="s">
        <v>1</v>
      </c>
      <c r="B5" s="8">
        <f>B6+B8+B10+B16+B19+B20+B21+B22+B24+B25+B26+B27</f>
        <v>179360.70000000004</v>
      </c>
      <c r="C5" s="36">
        <v>228632.4</v>
      </c>
      <c r="D5" s="39">
        <f>C5-B5</f>
        <v>49271.699999999953</v>
      </c>
      <c r="E5" s="22">
        <f>D5/B5</f>
        <v>0.27470733555344029</v>
      </c>
    </row>
    <row r="6" spans="1:10" x14ac:dyDescent="0.3">
      <c r="A6" s="2" t="s">
        <v>2</v>
      </c>
      <c r="B6" s="9">
        <f>SUM(B7:B7)</f>
        <v>89895.7</v>
      </c>
      <c r="C6" s="9">
        <v>113721</v>
      </c>
      <c r="D6" s="37">
        <f t="shared" ref="D6:D36" si="0">C6-B6</f>
        <v>23825.300000000003</v>
      </c>
      <c r="E6" s="38">
        <f t="shared" ref="E6:E36" si="1">D6/B6</f>
        <v>0.26503269900562543</v>
      </c>
      <c r="H6" s="4"/>
      <c r="I6" s="5"/>
      <c r="J6" s="5"/>
    </row>
    <row r="7" spans="1:10" ht="15.6" x14ac:dyDescent="0.3">
      <c r="A7" s="13" t="s">
        <v>32</v>
      </c>
      <c r="B7" s="10">
        <v>89895.7</v>
      </c>
      <c r="C7" s="9">
        <v>113721</v>
      </c>
      <c r="D7" s="7">
        <f t="shared" si="0"/>
        <v>23825.300000000003</v>
      </c>
      <c r="E7" s="35">
        <f t="shared" si="1"/>
        <v>0.26503269900562543</v>
      </c>
      <c r="H7" s="4"/>
      <c r="I7" s="5"/>
      <c r="J7" s="5"/>
    </row>
    <row r="8" spans="1:10" ht="27.6" x14ac:dyDescent="0.3">
      <c r="A8" s="1" t="s">
        <v>3</v>
      </c>
      <c r="B8" s="10">
        <f>SUM(B9)</f>
        <v>1681.1</v>
      </c>
      <c r="C8" s="10">
        <f>C9</f>
        <v>1721</v>
      </c>
      <c r="D8" s="7">
        <f t="shared" si="0"/>
        <v>39.900000000000091</v>
      </c>
      <c r="E8" s="35">
        <f t="shared" si="1"/>
        <v>2.3734459580036935E-2</v>
      </c>
      <c r="H8" s="4"/>
      <c r="I8" s="4"/>
      <c r="J8" s="4"/>
    </row>
    <row r="9" spans="1:10" ht="31.2" x14ac:dyDescent="0.3">
      <c r="A9" s="13" t="s">
        <v>15</v>
      </c>
      <c r="B9" s="10">
        <v>1681.1</v>
      </c>
      <c r="C9" s="10">
        <v>1721</v>
      </c>
      <c r="D9" s="7">
        <f t="shared" si="0"/>
        <v>39.900000000000091</v>
      </c>
      <c r="E9" s="35">
        <f t="shared" si="1"/>
        <v>2.3734459580036935E-2</v>
      </c>
      <c r="H9" s="4"/>
      <c r="I9" s="4"/>
      <c r="J9" s="4"/>
    </row>
    <row r="10" spans="1:10" x14ac:dyDescent="0.3">
      <c r="A10" s="1" t="s">
        <v>4</v>
      </c>
      <c r="B10" s="10">
        <f>SUM(B11:B15)</f>
        <v>38831.1</v>
      </c>
      <c r="C10" s="10">
        <f>SUM(C11:C15)</f>
        <v>17338.899999999998</v>
      </c>
      <c r="D10" s="7">
        <f t="shared" si="0"/>
        <v>-21492.2</v>
      </c>
      <c r="E10" s="35">
        <f t="shared" si="1"/>
        <v>-0.55347904128391934</v>
      </c>
      <c r="H10" s="4"/>
      <c r="I10" s="4"/>
      <c r="J10" s="4"/>
    </row>
    <row r="11" spans="1:10" ht="31.2" x14ac:dyDescent="0.3">
      <c r="A11" s="13" t="s">
        <v>16</v>
      </c>
      <c r="B11" s="10">
        <v>33488.1</v>
      </c>
      <c r="C11" s="10">
        <v>18807.8</v>
      </c>
      <c r="D11" s="7">
        <f t="shared" si="0"/>
        <v>-14680.3</v>
      </c>
      <c r="E11" s="35">
        <f t="shared" si="1"/>
        <v>-0.43837363123019818</v>
      </c>
      <c r="H11" s="4"/>
      <c r="I11" s="4"/>
      <c r="J11" s="4"/>
    </row>
    <row r="12" spans="1:10" ht="15.6" x14ac:dyDescent="0.3">
      <c r="A12" s="14" t="s">
        <v>18</v>
      </c>
      <c r="B12" s="10">
        <v>95.4</v>
      </c>
      <c r="C12" s="10">
        <v>-462.4</v>
      </c>
      <c r="D12" s="7">
        <f t="shared" si="0"/>
        <v>-557.79999999999995</v>
      </c>
      <c r="E12" s="35">
        <f t="shared" si="1"/>
        <v>-5.8469601677148839</v>
      </c>
      <c r="H12" s="4"/>
      <c r="I12" s="4"/>
      <c r="J12" s="4"/>
    </row>
    <row r="13" spans="1:10" ht="36.6" customHeight="1" x14ac:dyDescent="0.3">
      <c r="A13" s="14" t="s">
        <v>19</v>
      </c>
      <c r="B13" s="10">
        <v>5363.5</v>
      </c>
      <c r="C13" s="10">
        <v>-1136.4000000000001</v>
      </c>
      <c r="D13" s="7">
        <f t="shared" si="0"/>
        <v>-6499.9</v>
      </c>
      <c r="E13" s="35">
        <f t="shared" si="1"/>
        <v>-1.2118765731332153</v>
      </c>
      <c r="H13" s="4"/>
      <c r="I13" s="4"/>
      <c r="J13" s="4"/>
    </row>
    <row r="14" spans="1:10" ht="17.25" customHeight="1" x14ac:dyDescent="0.3">
      <c r="A14" s="14" t="s">
        <v>35</v>
      </c>
      <c r="B14" s="10">
        <v>-115.9</v>
      </c>
      <c r="C14" s="10">
        <v>0</v>
      </c>
      <c r="D14" s="7">
        <f t="shared" si="0"/>
        <v>115.9</v>
      </c>
      <c r="E14" s="35">
        <f t="shared" si="1"/>
        <v>-1</v>
      </c>
      <c r="H14" s="4"/>
      <c r="I14" s="4"/>
      <c r="J14" s="4"/>
    </row>
    <row r="15" spans="1:10" ht="47.4" customHeight="1" x14ac:dyDescent="0.3">
      <c r="A15" s="14" t="s">
        <v>38</v>
      </c>
      <c r="B15" s="10">
        <v>0</v>
      </c>
      <c r="C15" s="10">
        <v>129.9</v>
      </c>
      <c r="D15" s="7">
        <f t="shared" si="0"/>
        <v>129.9</v>
      </c>
      <c r="E15" s="42" t="s">
        <v>43</v>
      </c>
      <c r="H15" s="4"/>
      <c r="I15" s="4"/>
      <c r="J15" s="4"/>
    </row>
    <row r="16" spans="1:10" x14ac:dyDescent="0.3">
      <c r="A16" s="1" t="s">
        <v>5</v>
      </c>
      <c r="B16" s="10">
        <f>SUM(B17:B18)</f>
        <v>21694.6</v>
      </c>
      <c r="C16" s="10">
        <v>52727.8</v>
      </c>
      <c r="D16" s="7">
        <f t="shared" si="0"/>
        <v>31033.200000000004</v>
      </c>
      <c r="E16" s="35">
        <f t="shared" si="1"/>
        <v>1.4304573488333505</v>
      </c>
      <c r="H16" s="4"/>
      <c r="I16" s="4"/>
      <c r="J16" s="4"/>
    </row>
    <row r="17" spans="1:10" ht="15.6" x14ac:dyDescent="0.3">
      <c r="A17" s="13" t="s">
        <v>20</v>
      </c>
      <c r="B17" s="7">
        <v>1806.1</v>
      </c>
      <c r="C17" s="7">
        <v>1319.4</v>
      </c>
      <c r="D17" s="7">
        <f t="shared" si="0"/>
        <v>-486.69999999999982</v>
      </c>
      <c r="E17" s="35">
        <f t="shared" si="1"/>
        <v>-0.26947566579923582</v>
      </c>
      <c r="H17" s="4"/>
      <c r="I17" s="4"/>
      <c r="J17" s="4"/>
    </row>
    <row r="18" spans="1:10" ht="15.6" x14ac:dyDescent="0.3">
      <c r="A18" s="13" t="s">
        <v>21</v>
      </c>
      <c r="B18" s="10">
        <v>19888.5</v>
      </c>
      <c r="C18" s="10">
        <v>51408.4</v>
      </c>
      <c r="D18" s="7">
        <f t="shared" si="0"/>
        <v>31519.9</v>
      </c>
      <c r="E18" s="35">
        <f t="shared" si="1"/>
        <v>1.5848304296452724</v>
      </c>
      <c r="H18" s="4"/>
      <c r="I18" s="4"/>
      <c r="J18" s="4"/>
    </row>
    <row r="19" spans="1:10" x14ac:dyDescent="0.3">
      <c r="A19" s="1" t="s">
        <v>6</v>
      </c>
      <c r="B19" s="10">
        <v>1752.6</v>
      </c>
      <c r="C19" s="10">
        <v>1609.4</v>
      </c>
      <c r="D19" s="7">
        <f t="shared" si="0"/>
        <v>-143.19999999999982</v>
      </c>
      <c r="E19" s="35">
        <f t="shared" si="1"/>
        <v>-8.1707177907109338E-2</v>
      </c>
      <c r="H19" s="4"/>
      <c r="I19" s="4"/>
      <c r="J19" s="4"/>
    </row>
    <row r="20" spans="1:10" ht="27.6" x14ac:dyDescent="0.3">
      <c r="A20" s="1" t="s">
        <v>7</v>
      </c>
      <c r="B20" s="10">
        <v>0</v>
      </c>
      <c r="C20" s="10">
        <v>12.5</v>
      </c>
      <c r="D20" s="7">
        <f t="shared" si="0"/>
        <v>12.5</v>
      </c>
      <c r="E20" s="35" t="s">
        <v>43</v>
      </c>
      <c r="H20" s="4"/>
      <c r="I20" s="4"/>
      <c r="J20" s="4"/>
    </row>
    <row r="21" spans="1:10" ht="41.4" x14ac:dyDescent="0.3">
      <c r="A21" s="1" t="s">
        <v>8</v>
      </c>
      <c r="B21" s="10">
        <v>21883</v>
      </c>
      <c r="C21" s="10">
        <v>28917.8</v>
      </c>
      <c r="D21" s="7">
        <f t="shared" si="0"/>
        <v>7034.7999999999993</v>
      </c>
      <c r="E21" s="35">
        <f t="shared" si="1"/>
        <v>0.32147328976831324</v>
      </c>
      <c r="H21" s="4"/>
      <c r="I21" s="4"/>
      <c r="J21" s="4"/>
    </row>
    <row r="22" spans="1:10" ht="27.6" x14ac:dyDescent="0.3">
      <c r="A22" s="1" t="s">
        <v>9</v>
      </c>
      <c r="B22" s="10">
        <f>SUM(B23:B23)</f>
        <v>135.6</v>
      </c>
      <c r="C22" s="10">
        <v>570.5</v>
      </c>
      <c r="D22" s="7">
        <f t="shared" si="0"/>
        <v>434.9</v>
      </c>
      <c r="E22" s="35" t="s">
        <v>42</v>
      </c>
      <c r="H22" s="4"/>
      <c r="I22" s="4"/>
      <c r="J22" s="4"/>
    </row>
    <row r="23" spans="1:10" ht="21" customHeight="1" x14ac:dyDescent="0.3">
      <c r="A23" s="13" t="s">
        <v>17</v>
      </c>
      <c r="B23" s="10">
        <v>135.6</v>
      </c>
      <c r="C23" s="10">
        <v>570.5</v>
      </c>
      <c r="D23" s="7">
        <f t="shared" si="0"/>
        <v>434.9</v>
      </c>
      <c r="E23" s="35" t="s">
        <v>42</v>
      </c>
      <c r="H23" s="4"/>
      <c r="I23" s="4"/>
      <c r="J23" s="4"/>
    </row>
    <row r="24" spans="1:10" ht="27.6" x14ac:dyDescent="0.3">
      <c r="A24" s="1" t="s">
        <v>10</v>
      </c>
      <c r="B24" s="10">
        <v>387.2</v>
      </c>
      <c r="C24" s="10">
        <v>15.7</v>
      </c>
      <c r="D24" s="7">
        <f t="shared" si="0"/>
        <v>-371.5</v>
      </c>
      <c r="E24" s="35">
        <f t="shared" si="1"/>
        <v>-0.95945247933884303</v>
      </c>
      <c r="H24" s="4"/>
      <c r="I24" s="4"/>
      <c r="J24" s="4"/>
    </row>
    <row r="25" spans="1:10" ht="27.6" x14ac:dyDescent="0.3">
      <c r="A25" s="1" t="s">
        <v>11</v>
      </c>
      <c r="B25" s="10">
        <v>2335.6999999999998</v>
      </c>
      <c r="C25" s="10">
        <v>4280.3999999999996</v>
      </c>
      <c r="D25" s="7">
        <f t="shared" si="0"/>
        <v>1944.6999999999998</v>
      </c>
      <c r="E25" s="35">
        <f t="shared" si="1"/>
        <v>0.8325983645159909</v>
      </c>
      <c r="H25" s="4"/>
      <c r="I25" s="4"/>
      <c r="J25" s="4"/>
    </row>
    <row r="26" spans="1:10" x14ac:dyDescent="0.3">
      <c r="A26" s="1" t="s">
        <v>12</v>
      </c>
      <c r="B26" s="10">
        <v>757.1</v>
      </c>
      <c r="C26" s="10">
        <v>4356.3999999999996</v>
      </c>
      <c r="D26" s="7">
        <f t="shared" si="0"/>
        <v>3599.2999999999997</v>
      </c>
      <c r="E26" s="43" t="s">
        <v>41</v>
      </c>
      <c r="F26" s="45"/>
      <c r="H26" s="4"/>
      <c r="I26" s="4"/>
      <c r="J26" s="4"/>
    </row>
    <row r="27" spans="1:10" ht="15" thickBot="1" x14ac:dyDescent="0.35">
      <c r="A27" s="17" t="s">
        <v>13</v>
      </c>
      <c r="B27" s="25">
        <v>7</v>
      </c>
      <c r="C27" s="26">
        <v>3361.2</v>
      </c>
      <c r="D27" s="40">
        <f t="shared" si="0"/>
        <v>3354.2</v>
      </c>
      <c r="E27" s="44" t="s">
        <v>40</v>
      </c>
      <c r="F27" s="45"/>
      <c r="H27" s="4"/>
      <c r="I27" s="4"/>
      <c r="J27" s="4"/>
    </row>
    <row r="28" spans="1:10" ht="19.5" customHeight="1" thickBot="1" x14ac:dyDescent="0.35">
      <c r="A28" s="21" t="s">
        <v>22</v>
      </c>
      <c r="B28" s="8">
        <f t="shared" ref="B28:C28" si="2">B29+B35</f>
        <v>221290.90000000002</v>
      </c>
      <c r="C28" s="36">
        <f t="shared" si="2"/>
        <v>230475</v>
      </c>
      <c r="D28" s="39">
        <f t="shared" si="0"/>
        <v>9184.0999999999767</v>
      </c>
      <c r="E28" s="22">
        <f t="shared" si="1"/>
        <v>4.1502384417976407E-2</v>
      </c>
      <c r="H28" s="4"/>
      <c r="I28" s="4"/>
      <c r="J28" s="4"/>
    </row>
    <row r="29" spans="1:10" ht="43.5" customHeight="1" x14ac:dyDescent="0.3">
      <c r="A29" s="16" t="s">
        <v>23</v>
      </c>
      <c r="B29" s="9">
        <f t="shared" ref="B29:C29" si="3">B30+B31+B32+B33+B34</f>
        <v>226196.7</v>
      </c>
      <c r="C29" s="9">
        <f t="shared" si="3"/>
        <v>241340.9</v>
      </c>
      <c r="D29" s="37">
        <f t="shared" si="0"/>
        <v>15144.199999999983</v>
      </c>
      <c r="E29" s="38">
        <f t="shared" si="1"/>
        <v>6.6951463040795828E-2</v>
      </c>
      <c r="H29" s="4"/>
      <c r="I29" s="4"/>
      <c r="J29" s="4"/>
    </row>
    <row r="30" spans="1:10" ht="31.2" x14ac:dyDescent="0.3">
      <c r="A30" s="11" t="s">
        <v>24</v>
      </c>
      <c r="B30" s="10">
        <v>218.5</v>
      </c>
      <c r="C30" s="10">
        <v>0</v>
      </c>
      <c r="D30" s="7">
        <f t="shared" si="0"/>
        <v>-218.5</v>
      </c>
      <c r="E30" s="35">
        <f t="shared" si="1"/>
        <v>-1</v>
      </c>
      <c r="H30" s="4"/>
      <c r="I30" s="4"/>
      <c r="J30" s="4"/>
    </row>
    <row r="31" spans="1:10" ht="31.2" hidden="1" x14ac:dyDescent="0.3">
      <c r="A31" s="11" t="s">
        <v>25</v>
      </c>
      <c r="B31" s="10">
        <v>0</v>
      </c>
      <c r="C31" s="10">
        <v>0</v>
      </c>
      <c r="D31" s="7">
        <f t="shared" si="0"/>
        <v>0</v>
      </c>
      <c r="E31" s="35" t="e">
        <f t="shared" si="1"/>
        <v>#DIV/0!</v>
      </c>
      <c r="H31" s="4"/>
      <c r="I31" s="4"/>
      <c r="J31" s="4"/>
    </row>
    <row r="32" spans="1:10" ht="31.2" x14ac:dyDescent="0.3">
      <c r="A32" s="11" t="s">
        <v>26</v>
      </c>
      <c r="B32" s="10">
        <v>18070.599999999999</v>
      </c>
      <c r="C32" s="10">
        <v>24811.1</v>
      </c>
      <c r="D32" s="7">
        <f t="shared" si="0"/>
        <v>6740.5</v>
      </c>
      <c r="E32" s="35">
        <f t="shared" si="1"/>
        <v>0.37300919725963722</v>
      </c>
      <c r="H32" s="4"/>
      <c r="I32" s="4"/>
      <c r="J32" s="4"/>
    </row>
    <row r="33" spans="1:10" ht="31.2" x14ac:dyDescent="0.3">
      <c r="A33" s="11" t="s">
        <v>27</v>
      </c>
      <c r="B33" s="10">
        <v>206964.6</v>
      </c>
      <c r="C33" s="10">
        <v>216529.8</v>
      </c>
      <c r="D33" s="7">
        <f t="shared" si="0"/>
        <v>9565.1999999999825</v>
      </c>
      <c r="E33" s="35">
        <f t="shared" si="1"/>
        <v>4.6216599360470255E-2</v>
      </c>
      <c r="H33" s="4"/>
      <c r="I33" s="4"/>
      <c r="J33" s="4"/>
    </row>
    <row r="34" spans="1:10" ht="31.2" x14ac:dyDescent="0.3">
      <c r="A34" s="12" t="s">
        <v>29</v>
      </c>
      <c r="B34" s="10">
        <v>943</v>
      </c>
      <c r="C34" s="10">
        <v>0</v>
      </c>
      <c r="D34" s="7">
        <f t="shared" si="0"/>
        <v>-943</v>
      </c>
      <c r="E34" s="35">
        <f t="shared" si="1"/>
        <v>-1</v>
      </c>
      <c r="H34" s="4"/>
      <c r="I34" s="4"/>
      <c r="J34" s="4"/>
    </row>
    <row r="35" spans="1:10" ht="31.8" thickBot="1" x14ac:dyDescent="0.35">
      <c r="A35" s="15" t="s">
        <v>28</v>
      </c>
      <c r="B35" s="23">
        <v>-4905.8</v>
      </c>
      <c r="C35" s="26">
        <v>-10865.9</v>
      </c>
      <c r="D35" s="40">
        <f t="shared" si="0"/>
        <v>-5960.0999999999995</v>
      </c>
      <c r="E35" s="41">
        <f t="shared" si="1"/>
        <v>1.2149088833625503</v>
      </c>
      <c r="H35" s="4"/>
      <c r="I35" s="4"/>
      <c r="J35" s="4"/>
    </row>
    <row r="36" spans="1:10" ht="24" customHeight="1" thickBot="1" x14ac:dyDescent="0.35">
      <c r="A36" s="21" t="s">
        <v>14</v>
      </c>
      <c r="B36" s="8">
        <f>B5+B28</f>
        <v>400651.60000000009</v>
      </c>
      <c r="C36" s="36">
        <v>459097.2</v>
      </c>
      <c r="D36" s="39">
        <f t="shared" si="0"/>
        <v>58445.599999999919</v>
      </c>
      <c r="E36" s="22">
        <f t="shared" si="1"/>
        <v>0.14587636739750923</v>
      </c>
    </row>
  </sheetData>
  <mergeCells count="5">
    <mergeCell ref="A3:A4"/>
    <mergeCell ref="B3:B4"/>
    <mergeCell ref="D3:E3"/>
    <mergeCell ref="C3:C4"/>
    <mergeCell ref="A1:E1"/>
  </mergeCells>
  <pageMargins left="0.70866141732283472" right="0.70866141732283472" top="0.55118110236220474" bottom="0.43307086614173229" header="0.31496062992125984" footer="0.31496062992125984"/>
  <pageSetup paperSize="9" scale="77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Пашкевич Юлия Васильевна</cp:lastModifiedBy>
  <cp:lastPrinted>2023-04-19T15:44:15Z</cp:lastPrinted>
  <dcterms:created xsi:type="dcterms:W3CDTF">2020-10-12T07:22:17Z</dcterms:created>
  <dcterms:modified xsi:type="dcterms:W3CDTF">2023-04-21T11:05:36Z</dcterms:modified>
</cp:coreProperties>
</file>