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3250" windowHeight="13065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/>
  <c r="I34"/>
  <c r="K27"/>
  <c r="K28"/>
  <c r="K30"/>
  <c r="K31"/>
  <c r="I28"/>
  <c r="I30"/>
  <c r="I31"/>
  <c r="F28"/>
  <c r="F30"/>
  <c r="F31"/>
  <c r="C27"/>
  <c r="C26" s="1"/>
  <c r="D27"/>
  <c r="D26" s="1"/>
  <c r="F26" s="1"/>
  <c r="E27"/>
  <c r="E26" s="1"/>
  <c r="G27"/>
  <c r="G26" s="1"/>
  <c r="I26" s="1"/>
  <c r="H27"/>
  <c r="H26" s="1"/>
  <c r="J27"/>
  <c r="J26" s="1"/>
  <c r="K26" s="1"/>
  <c r="B27"/>
  <c r="B26" s="1"/>
  <c r="K13"/>
  <c r="I13"/>
  <c r="F23"/>
  <c r="I19"/>
  <c r="F19"/>
  <c r="F15"/>
  <c r="F13"/>
  <c r="C6"/>
  <c r="J10"/>
  <c r="H10"/>
  <c r="G10"/>
  <c r="C10"/>
  <c r="D10"/>
  <c r="E10"/>
  <c r="J14"/>
  <c r="H14"/>
  <c r="G14"/>
  <c r="C14"/>
  <c r="D14"/>
  <c r="E14"/>
  <c r="B10"/>
  <c r="I27" l="1"/>
  <c r="F27"/>
  <c r="J8"/>
  <c r="H8"/>
  <c r="I15" l="1"/>
  <c r="I16"/>
  <c r="I17"/>
  <c r="I21"/>
  <c r="I23"/>
  <c r="I24"/>
  <c r="F21"/>
  <c r="F24"/>
  <c r="F25"/>
  <c r="G8"/>
  <c r="C8"/>
  <c r="K19" l="1"/>
  <c r="E20"/>
  <c r="E8"/>
  <c r="E6"/>
  <c r="E5" l="1"/>
  <c r="C20"/>
  <c r="C5" s="1"/>
  <c r="C34" s="1"/>
  <c r="B20" l="1"/>
  <c r="B14"/>
  <c r="B8"/>
  <c r="B6"/>
  <c r="K9"/>
  <c r="K11"/>
  <c r="K15"/>
  <c r="K16"/>
  <c r="K17"/>
  <c r="K21"/>
  <c r="K22"/>
  <c r="K23"/>
  <c r="K7"/>
  <c r="J20"/>
  <c r="J6"/>
  <c r="H20"/>
  <c r="H6"/>
  <c r="B5" l="1"/>
  <c r="B34" s="1"/>
  <c r="J5"/>
  <c r="J34" s="1"/>
  <c r="H5"/>
  <c r="H34" s="1"/>
  <c r="K6"/>
  <c r="K20"/>
  <c r="K10"/>
  <c r="K14"/>
  <c r="I8"/>
  <c r="K8" s="1"/>
  <c r="I9"/>
  <c r="I11"/>
  <c r="I7"/>
  <c r="F11"/>
  <c r="F14"/>
  <c r="F16"/>
  <c r="F17"/>
  <c r="F7"/>
  <c r="F9"/>
  <c r="G20"/>
  <c r="I20" s="1"/>
  <c r="D20"/>
  <c r="F20" s="1"/>
  <c r="I14"/>
  <c r="I10"/>
  <c r="F10"/>
  <c r="D8"/>
  <c r="F8" s="1"/>
  <c r="G6"/>
  <c r="D6"/>
  <c r="K34" l="1"/>
  <c r="I6"/>
  <c r="G5"/>
  <c r="G34" s="1"/>
  <c r="F6"/>
  <c r="D5"/>
  <c r="D34" s="1"/>
  <c r="F34" s="1"/>
  <c r="K24"/>
  <c r="K25"/>
  <c r="I25" l="1"/>
  <c r="F5" l="1"/>
  <c r="K5"/>
  <c r="I5"/>
</calcChain>
</file>

<file path=xl/sharedStrings.xml><?xml version="1.0" encoding="utf-8"?>
<sst xmlns="http://schemas.openxmlformats.org/spreadsheetml/2006/main" count="48" uniqueCount="44">
  <si>
    <t>Наименование доходов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</si>
  <si>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</si>
  <si>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</si>
  <si>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</si>
  <si>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</si>
  <si>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</si>
  <si>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</si>
  <si>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</si>
  <si>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</si>
  <si>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</si>
  <si>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</si>
  <si>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</si>
  <si>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</si>
  <si>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</si>
  <si>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 ВСЕГО ДОХОДОВ</t>
  </si>
  <si>
    <t>-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</si>
  <si>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</si>
  <si>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</si>
  <si>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</si>
  <si>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Плата за негативное воздействие на окружающую среду</t>
  </si>
  <si>
    <t>2020 год (отчет)</t>
  </si>
  <si>
    <t xml:space="preserve">Ожидаемое исполнение 2021 года </t>
  </si>
  <si>
    <t>План 2022 год</t>
  </si>
  <si>
    <t>План 2023 год</t>
  </si>
  <si>
    <t>План 2024 год</t>
  </si>
  <si>
    <t>тыс.рублей</t>
  </si>
  <si>
    <t>Единый налог на вмененный доход</t>
  </si>
  <si>
    <t xml:space="preserve">Налог, взимаемый  в связи с применением патентной системы налогообложения </t>
  </si>
  <si>
    <t>Налог на имущество физических лиц</t>
  </si>
  <si>
    <t>Земельный налог</t>
  </si>
  <si>
    <t>Уточнение бюджета 
от 11.11.2021 №152/20</t>
  </si>
  <si>
    <t>Проект
бюджета</t>
  </si>
  <si>
    <t>% 
к проекту 
на 2023 год</t>
  </si>
  <si>
    <t>%
 проект
к уточн.</t>
  </si>
  <si>
    <t>%
проект
к уточн.</t>
  </si>
  <si>
    <t>Cведения о прогнозируемых доходах бюджета городского округа Лыткарино  на 2022 год и плановый период 2023 и 2024 годов в сравнении с ожидаемым исполнением за 2021 год и отчетом за 2020 год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</si>
  <si>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</si>
  <si>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</si>
  <si>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</si>
  <si>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 xml:space="preserve">Прочие дотации (за достижение наилучших значений показателей по отдельным направлениям развития) </t>
  </si>
  <si>
    <t xml:space="preserve">Субсидии бюджетам субъектов Российской Федерации и муниципальных образований,в том числе: </t>
  </si>
  <si>
    <t xml:space="preserve">Субвенции от других бюджетов бюджетной системы Российской Федерации </t>
  </si>
  <si>
    <t>Возврат остатков субсидий, целевого назначения из бюджета</t>
  </si>
  <si>
    <t>Прочие межбюджетные трансферты, передаваемые  бюджетам городских округов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</si>
</sst>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1" fillId="0" borderId="8" xfId="0" applyFont="1" applyFill="1" applyBorder="1" applyAlignment="1">
      <alignment horizontal="left" vertical="center" wrapText="1" readingOrder="1"/>
    </xf>
    <xf numFmtId="0" fontId="1" fillId="0" borderId="10" xfId="0" applyFont="1" applyFill="1" applyBorder="1" applyAlignment="1">
      <alignment horizontal="left" vertical="center" wrapText="1" readingOrder="1"/>
    </xf>
    <xf numFmtId="0" fontId="2" fillId="0" borderId="13" xfId="0" applyFont="1" applyFill="1" applyBorder="1" applyAlignment="1">
      <alignment horizontal="left" vertical="center" wrapText="1" readingOrder="1"/>
    </xf>
    <xf numFmtId="0" fontId="1" fillId="0" borderId="16" xfId="0" applyFont="1" applyFill="1" applyBorder="1" applyAlignment="1">
      <alignment horizontal="left" vertical="center" wrapText="1" readingOrder="1"/>
    </xf>
    <xf numFmtId="0" fontId="0" fillId="0" borderId="0" xfId="0" applyFont="1" applyFill="1"/>
    <xf numFmtId="3" fontId="5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/>
    <xf numFmtId="164" fontId="1" fillId="0" borderId="3" xfId="0" applyNumberFormat="1" applyFont="1" applyFill="1" applyBorder="1" applyAlignment="1">
      <alignment horizontal="center" vertical="top" wrapText="1" readingOrder="1"/>
    </xf>
    <xf numFmtId="164" fontId="1" fillId="0" borderId="4" xfId="0" applyNumberFormat="1" applyFont="1" applyFill="1" applyBorder="1" applyAlignment="1">
      <alignment horizontal="center" vertical="top" wrapText="1" readingOrder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 readingOrder="1"/>
    </xf>
    <xf numFmtId="164" fontId="1" fillId="0" borderId="11" xfId="0" applyNumberFormat="1" applyFont="1" applyFill="1" applyBorder="1" applyAlignment="1">
      <alignment horizontal="center" vertical="center" wrapText="1" readingOrder="1"/>
    </xf>
    <xf numFmtId="164" fontId="1" fillId="0" borderId="1" xfId="0" applyNumberFormat="1" applyFont="1" applyFill="1" applyBorder="1" applyAlignment="1">
      <alignment horizontal="center" vertical="center" wrapText="1" readingOrder="1"/>
    </xf>
    <xf numFmtId="164" fontId="1" fillId="0" borderId="17" xfId="0" applyNumberFormat="1" applyFont="1" applyFill="1" applyBorder="1" applyAlignment="1">
      <alignment horizontal="center" vertical="center" wrapText="1" readingOrder="1"/>
    </xf>
    <xf numFmtId="164" fontId="1" fillId="0" borderId="3" xfId="0" applyNumberFormat="1" applyFont="1" applyFill="1" applyBorder="1" applyAlignment="1">
      <alignment horizontal="center" vertical="center" wrapText="1" readingOrder="1"/>
    </xf>
    <xf numFmtId="164" fontId="0" fillId="0" borderId="0" xfId="0" applyNumberFormat="1" applyFill="1"/>
    <xf numFmtId="0" fontId="7" fillId="0" borderId="0" xfId="0" applyFont="1" applyFill="1" applyBorder="1" applyAlignment="1">
      <alignment horizontal="center" vertical="center" wrapText="1" readingOrder="1"/>
    </xf>
    <xf numFmtId="164" fontId="1" fillId="0" borderId="6" xfId="0" applyNumberFormat="1" applyFont="1" applyFill="1" applyBorder="1" applyAlignment="1">
      <alignment horizontal="center" vertical="center" wrapText="1" readingOrder="1"/>
    </xf>
    <xf numFmtId="164" fontId="1" fillId="0" borderId="7" xfId="0" applyNumberFormat="1" applyFont="1" applyFill="1" applyBorder="1" applyAlignment="1">
      <alignment horizontal="center" vertical="center" wrapText="1" readingOrder="1"/>
    </xf>
    <xf numFmtId="0" fontId="1" fillId="0" borderId="5" xfId="0" applyFont="1" applyFill="1" applyBorder="1" applyAlignment="1">
      <alignment horizontal="center" vertical="center" wrapText="1" readingOrder="1"/>
    </xf>
    <xf numFmtId="0" fontId="1" fillId="0" borderId="9" xfId="0" applyFont="1" applyFill="1" applyBorder="1" applyAlignment="1">
      <alignment horizontal="center" vertical="center" wrapText="1" readingOrder="1"/>
    </xf>
    <xf numFmtId="164" fontId="1" fillId="0" borderId="3" xfId="0" applyNumberFormat="1" applyFont="1" applyFill="1" applyBorder="1" applyAlignment="1">
      <alignment horizontal="center" vertical="center" wrapText="1" readingOrder="1"/>
    </xf>
    <xf numFmtId="164" fontId="9" fillId="2" borderId="8" xfId="0" applyNumberFormat="1" applyFont="1" applyFill="1" applyBorder="1" applyAlignment="1">
      <alignment vertical="center" wrapText="1"/>
    </xf>
    <xf numFmtId="164" fontId="9" fillId="2" borderId="21" xfId="0" applyNumberFormat="1" applyFont="1" applyFill="1" applyBorder="1" applyAlignment="1">
      <alignment vertical="center" wrapText="1"/>
    </xf>
    <xf numFmtId="0" fontId="10" fillId="0" borderId="8" xfId="1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left" vertical="top" wrapText="1"/>
    </xf>
    <xf numFmtId="164" fontId="2" fillId="0" borderId="17" xfId="0" applyNumberFormat="1" applyFont="1" applyFill="1" applyBorder="1" applyAlignment="1">
      <alignment horizontal="center" vertical="center" wrapText="1" readingOrder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 readingOrder="1"/>
    </xf>
    <xf numFmtId="164" fontId="9" fillId="2" borderId="16" xfId="0" applyNumberFormat="1" applyFont="1" applyFill="1" applyBorder="1" applyAlignment="1">
      <alignment vertical="center" wrapText="1"/>
    </xf>
    <xf numFmtId="164" fontId="1" fillId="0" borderId="22" xfId="0" applyNumberFormat="1" applyFont="1" applyFill="1" applyBorder="1" applyAlignment="1">
      <alignment horizontal="center" vertical="center" wrapText="1" readingOrder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topLeftCell="A13" workbookViewId="0">
      <selection activeCell="P31" sqref="P31"/>
    </sheetView>
  </sheetViews>
  <sheetFormatPr defaultColWidth="9.140625" defaultRowHeight="15"/>
  <cols>
    <col min="1" max="1" width="59.42578125" style="5" customWidth="1"/>
    <col min="2" max="2" width="14.5703125" style="8" customWidth="1"/>
    <col min="3" max="3" width="14.7109375" style="8" customWidth="1"/>
    <col min="4" max="5" width="13.28515625" style="8" customWidth="1"/>
    <col min="6" max="6" width="12.5703125" style="8" customWidth="1"/>
    <col min="7" max="7" width="13.5703125" style="8" customWidth="1"/>
    <col min="8" max="8" width="12.85546875" style="8" customWidth="1"/>
    <col min="9" max="9" width="13.140625" style="8" customWidth="1"/>
    <col min="10" max="10" width="13.85546875" style="8" customWidth="1"/>
    <col min="11" max="11" width="15.28515625" style="8" customWidth="1"/>
    <col min="12" max="13" width="9.140625" style="5"/>
    <col min="14" max="14" width="12.28515625" style="5" customWidth="1"/>
    <col min="15" max="15" width="13.5703125" style="5" customWidth="1"/>
    <col min="16" max="16" width="12.7109375" style="5" customWidth="1"/>
    <col min="17" max="16384" width="9.140625" style="5"/>
  </cols>
  <sheetData>
    <row r="1" spans="1:16" ht="41.25" customHeight="1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15.75" thickBot="1">
      <c r="J2" s="24" t="s">
        <v>25</v>
      </c>
    </row>
    <row r="3" spans="1:16">
      <c r="A3" s="28" t="s">
        <v>0</v>
      </c>
      <c r="B3" s="26" t="s">
        <v>20</v>
      </c>
      <c r="C3" s="26" t="s">
        <v>21</v>
      </c>
      <c r="D3" s="26" t="s">
        <v>22</v>
      </c>
      <c r="E3" s="26"/>
      <c r="F3" s="26"/>
      <c r="G3" s="26" t="s">
        <v>23</v>
      </c>
      <c r="H3" s="26"/>
      <c r="I3" s="26"/>
      <c r="J3" s="26" t="s">
        <v>24</v>
      </c>
      <c r="K3" s="27"/>
    </row>
    <row r="4" spans="1:16" ht="60.75" thickBot="1">
      <c r="A4" s="29"/>
      <c r="B4" s="30"/>
      <c r="C4" s="30"/>
      <c r="D4" s="23" t="s">
        <v>30</v>
      </c>
      <c r="E4" s="9" t="s">
        <v>31</v>
      </c>
      <c r="F4" s="9" t="s">
        <v>33</v>
      </c>
      <c r="G4" s="23" t="s">
        <v>30</v>
      </c>
      <c r="H4" s="9" t="s">
        <v>31</v>
      </c>
      <c r="I4" s="9" t="s">
        <v>34</v>
      </c>
      <c r="J4" s="9" t="s">
        <v>31</v>
      </c>
      <c r="K4" s="10" t="s">
        <v>32</v>
      </c>
    </row>
    <row r="5" spans="1:16" ht="22.5" customHeight="1" thickBot="1">
      <c r="A5" s="3" t="s">
        <v>1</v>
      </c>
      <c r="B5" s="19">
        <f>B6+B8+B10+B14+B17+B18+B19+B20+B22+B23+B24+B25</f>
        <v>1109972.49599203</v>
      </c>
      <c r="C5" s="19">
        <f t="shared" ref="C5:E5" si="0">C6+C8+C10+C14+C17+C18+C19+C20+C22+C23+C24+C25</f>
        <v>1123332.6000000001</v>
      </c>
      <c r="D5" s="19">
        <f t="shared" si="0"/>
        <v>1006225.9</v>
      </c>
      <c r="E5" s="19">
        <f t="shared" si="0"/>
        <v>1121865</v>
      </c>
      <c r="F5" s="11">
        <f>E5/D5*100</f>
        <v>111.49235971763399</v>
      </c>
      <c r="G5" s="19">
        <f>G6+G8+G10+G14+G17+G18+G19+G20+G22+G23+G24+G25</f>
        <v>1017227.8</v>
      </c>
      <c r="H5" s="19">
        <f>H6+H8+H10+H14+H17+H18+H19+H20+H22+H23+H24+H25</f>
        <v>1156791.5</v>
      </c>
      <c r="I5" s="11">
        <f>H5/G5*100</f>
        <v>113.72000450636523</v>
      </c>
      <c r="J5" s="19">
        <f>J6+J8+J10+J14+J17+J18+J19+J20+J22+J23+J24+J25</f>
        <v>1019456.1</v>
      </c>
      <c r="K5" s="12">
        <f>J5/H5*100</f>
        <v>88.127903775226557</v>
      </c>
    </row>
    <row r="6" spans="1:16">
      <c r="A6" s="2" t="s">
        <v>2</v>
      </c>
      <c r="B6" s="20">
        <f>SUM(B7:B7)</f>
        <v>484448.2</v>
      </c>
      <c r="C6" s="20">
        <f>SUM(C7:C7)</f>
        <v>461825</v>
      </c>
      <c r="D6" s="20">
        <f>SUM(D7:D7)</f>
        <v>424286.4</v>
      </c>
      <c r="E6" s="20">
        <f>SUM(E7:E7)</f>
        <v>413029</v>
      </c>
      <c r="F6" s="13">
        <f>E6/D6*100</f>
        <v>97.346745028829574</v>
      </c>
      <c r="G6" s="20">
        <f>SUM(G7:G7)</f>
        <v>410121.3</v>
      </c>
      <c r="H6" s="20">
        <f>SUM(H7:H7)</f>
        <v>428005.7</v>
      </c>
      <c r="I6" s="13">
        <f>H6/G6*100</f>
        <v>104.36075863409191</v>
      </c>
      <c r="J6" s="20">
        <f>SUM(J7:J7)</f>
        <v>332884.5</v>
      </c>
      <c r="K6" s="14">
        <f>J6/H6*100</f>
        <v>77.775716538354516</v>
      </c>
      <c r="N6" s="6"/>
      <c r="O6" s="7"/>
      <c r="P6" s="7"/>
    </row>
    <row r="7" spans="1:16" ht="15.75">
      <c r="A7" s="33" t="s">
        <v>16</v>
      </c>
      <c r="B7" s="20">
        <v>484448.2</v>
      </c>
      <c r="C7" s="20">
        <v>461825</v>
      </c>
      <c r="D7" s="21">
        <v>424286.4</v>
      </c>
      <c r="E7" s="20">
        <v>413029</v>
      </c>
      <c r="F7" s="15">
        <f t="shared" ref="F7:F33" si="1">E7/D7*100</f>
        <v>97.346745028829574</v>
      </c>
      <c r="G7" s="21">
        <v>410121.3</v>
      </c>
      <c r="H7" s="20">
        <v>428005.7</v>
      </c>
      <c r="I7" s="15">
        <f>H7/G7*100</f>
        <v>104.36075863409191</v>
      </c>
      <c r="J7" s="20">
        <v>332884.5</v>
      </c>
      <c r="K7" s="14">
        <f t="shared" ref="K7:K34" si="2">J7/H7*100</f>
        <v>77.775716538354516</v>
      </c>
      <c r="N7" s="6"/>
      <c r="O7" s="7"/>
      <c r="P7" s="7"/>
    </row>
    <row r="8" spans="1:16" ht="45">
      <c r="A8" s="1" t="s">
        <v>3</v>
      </c>
      <c r="B8" s="21">
        <f>SUM(B9)</f>
        <v>6313.7</v>
      </c>
      <c r="C8" s="21">
        <f>SUM(C9)</f>
        <v>6748</v>
      </c>
      <c r="D8" s="21">
        <f>SUM(D9)</f>
        <v>6489.2</v>
      </c>
      <c r="E8" s="21">
        <f>SUM(E9)</f>
        <v>6518.3</v>
      </c>
      <c r="F8" s="15">
        <f t="shared" si="1"/>
        <v>100.44843740368611</v>
      </c>
      <c r="G8" s="21">
        <f>SUM(G9)</f>
        <v>6437.2</v>
      </c>
      <c r="H8" s="21">
        <f>SUM(H9)</f>
        <v>6367.5</v>
      </c>
      <c r="I8" s="15">
        <f t="shared" ref="I8:I24" si="3">H8/G8*100</f>
        <v>98.917231094264594</v>
      </c>
      <c r="J8" s="21">
        <f>SUM(J9)</f>
        <v>6736.9</v>
      </c>
      <c r="K8" s="14">
        <f t="shared" si="2"/>
        <v>105.80133490380838</v>
      </c>
      <c r="N8" s="6"/>
      <c r="O8" s="6"/>
      <c r="P8" s="6"/>
    </row>
    <row r="9" spans="1:16" ht="31.5">
      <c r="A9" s="33" t="s">
        <v>17</v>
      </c>
      <c r="B9" s="21">
        <v>6313.7</v>
      </c>
      <c r="C9" s="21">
        <v>6748</v>
      </c>
      <c r="D9" s="21">
        <v>6489.2</v>
      </c>
      <c r="E9" s="21">
        <v>6518.3</v>
      </c>
      <c r="F9" s="15">
        <f t="shared" si="1"/>
        <v>100.44843740368611</v>
      </c>
      <c r="G9" s="21">
        <v>6437.2</v>
      </c>
      <c r="H9" s="21">
        <v>6367.5</v>
      </c>
      <c r="I9" s="15">
        <f t="shared" si="3"/>
        <v>98.917231094264594</v>
      </c>
      <c r="J9" s="21">
        <v>6736.9</v>
      </c>
      <c r="K9" s="14">
        <f t="shared" si="2"/>
        <v>105.80133490380838</v>
      </c>
      <c r="N9" s="6"/>
      <c r="O9" s="6"/>
      <c r="P9" s="6"/>
    </row>
    <row r="10" spans="1:16">
      <c r="A10" s="1" t="s">
        <v>4</v>
      </c>
      <c r="B10" s="21">
        <f>SUM(B11:B13)</f>
        <v>123794.2</v>
      </c>
      <c r="C10" s="21">
        <f t="shared" ref="C10:J10" si="4">SUM(C11:C13)</f>
        <v>163936.79999999999</v>
      </c>
      <c r="D10" s="21">
        <f t="shared" si="4"/>
        <v>163935</v>
      </c>
      <c r="E10" s="21">
        <f t="shared" si="4"/>
        <v>213935</v>
      </c>
      <c r="F10" s="15">
        <f t="shared" si="1"/>
        <v>130.49989325037365</v>
      </c>
      <c r="G10" s="21">
        <f t="shared" si="4"/>
        <v>187612</v>
      </c>
      <c r="H10" s="21">
        <f t="shared" si="4"/>
        <v>253878</v>
      </c>
      <c r="I10" s="15">
        <f t="shared" si="3"/>
        <v>135.32076839434578</v>
      </c>
      <c r="J10" s="21">
        <f t="shared" si="4"/>
        <v>307201</v>
      </c>
      <c r="K10" s="14">
        <f t="shared" si="2"/>
        <v>121.00339533161598</v>
      </c>
      <c r="N10" s="6"/>
      <c r="O10" s="6"/>
      <c r="P10" s="6"/>
    </row>
    <row r="11" spans="1:16" ht="31.5">
      <c r="A11" s="33" t="s">
        <v>18</v>
      </c>
      <c r="B11" s="21">
        <v>104188.7</v>
      </c>
      <c r="C11" s="21">
        <v>151000</v>
      </c>
      <c r="D11" s="21">
        <v>148702</v>
      </c>
      <c r="E11" s="21">
        <v>196467</v>
      </c>
      <c r="F11" s="15">
        <f t="shared" si="1"/>
        <v>132.12128955898373</v>
      </c>
      <c r="G11" s="21">
        <v>171677</v>
      </c>
      <c r="H11" s="21">
        <v>234990</v>
      </c>
      <c r="I11" s="15">
        <f t="shared" si="3"/>
        <v>136.87913931394422</v>
      </c>
      <c r="J11" s="21">
        <v>286691</v>
      </c>
      <c r="K11" s="14">
        <f t="shared" si="2"/>
        <v>122.0013617600749</v>
      </c>
      <c r="N11" s="6"/>
      <c r="O11" s="6"/>
      <c r="P11" s="6"/>
    </row>
    <row r="12" spans="1:16" ht="15.75">
      <c r="A12" s="34" t="s">
        <v>26</v>
      </c>
      <c r="B12" s="21">
        <v>12321.8</v>
      </c>
      <c r="C12" s="21">
        <v>2936.8</v>
      </c>
      <c r="D12" s="21">
        <v>0</v>
      </c>
      <c r="E12" s="21">
        <v>0</v>
      </c>
      <c r="F12" s="15"/>
      <c r="G12" s="21">
        <v>0</v>
      </c>
      <c r="H12" s="21">
        <v>0</v>
      </c>
      <c r="I12" s="15"/>
      <c r="J12" s="21">
        <v>0</v>
      </c>
      <c r="K12" s="14"/>
      <c r="N12" s="6"/>
      <c r="O12" s="6"/>
      <c r="P12" s="6"/>
    </row>
    <row r="13" spans="1:16" ht="17.25" customHeight="1">
      <c r="A13" s="34" t="s">
        <v>27</v>
      </c>
      <c r="B13" s="21">
        <v>7283.7</v>
      </c>
      <c r="C13" s="21">
        <v>10000</v>
      </c>
      <c r="D13" s="21">
        <v>15233</v>
      </c>
      <c r="E13" s="21">
        <v>17468</v>
      </c>
      <c r="F13" s="15">
        <f t="shared" si="1"/>
        <v>114.6720934812578</v>
      </c>
      <c r="G13" s="21">
        <v>15935</v>
      </c>
      <c r="H13" s="21">
        <v>18888</v>
      </c>
      <c r="I13" s="15">
        <f t="shared" si="3"/>
        <v>118.53153435833073</v>
      </c>
      <c r="J13" s="21">
        <v>20510</v>
      </c>
      <c r="K13" s="14">
        <f t="shared" si="2"/>
        <v>108.58746293943244</v>
      </c>
      <c r="N13" s="6"/>
      <c r="O13" s="6"/>
      <c r="P13" s="6"/>
    </row>
    <row r="14" spans="1:16">
      <c r="A14" s="1" t="s">
        <v>5</v>
      </c>
      <c r="B14" s="21">
        <f>SUM(B15:B16)</f>
        <v>222319.80000000002</v>
      </c>
      <c r="C14" s="21">
        <f t="shared" ref="C14:J14" si="5">SUM(C15:C16)</f>
        <v>205781.6</v>
      </c>
      <c r="D14" s="21">
        <f t="shared" si="5"/>
        <v>189429</v>
      </c>
      <c r="E14" s="21">
        <f>SUM(E15:E16)</f>
        <v>243859</v>
      </c>
      <c r="F14" s="15">
        <f t="shared" si="1"/>
        <v>128.73372081360299</v>
      </c>
      <c r="G14" s="21">
        <f t="shared" si="5"/>
        <v>190804</v>
      </c>
      <c r="H14" s="21">
        <f t="shared" si="5"/>
        <v>222841</v>
      </c>
      <c r="I14" s="15">
        <f t="shared" si="3"/>
        <v>116.79052850045073</v>
      </c>
      <c r="J14" s="21">
        <f t="shared" si="5"/>
        <v>224409</v>
      </c>
      <c r="K14" s="14">
        <f t="shared" si="2"/>
        <v>100.70364071243623</v>
      </c>
      <c r="N14" s="6"/>
      <c r="O14" s="6"/>
      <c r="P14" s="6"/>
    </row>
    <row r="15" spans="1:16" ht="15.75">
      <c r="A15" s="33" t="s">
        <v>28</v>
      </c>
      <c r="B15" s="21">
        <v>24236.7</v>
      </c>
      <c r="C15" s="21">
        <v>24875</v>
      </c>
      <c r="D15" s="21">
        <v>27493</v>
      </c>
      <c r="E15" s="15">
        <v>29250</v>
      </c>
      <c r="F15" s="15">
        <f t="shared" si="1"/>
        <v>106.39071763721675</v>
      </c>
      <c r="G15" s="21">
        <v>28868</v>
      </c>
      <c r="H15" s="21">
        <v>30741</v>
      </c>
      <c r="I15" s="15">
        <f t="shared" si="3"/>
        <v>106.48815297214908</v>
      </c>
      <c r="J15" s="21">
        <v>32309</v>
      </c>
      <c r="K15" s="14">
        <f t="shared" si="2"/>
        <v>105.1006798737842</v>
      </c>
      <c r="N15" s="6"/>
      <c r="O15" s="6"/>
      <c r="P15" s="6"/>
    </row>
    <row r="16" spans="1:16" ht="15.75">
      <c r="A16" s="33" t="s">
        <v>29</v>
      </c>
      <c r="B16" s="21">
        <v>198083.1</v>
      </c>
      <c r="C16" s="21">
        <v>180906.6</v>
      </c>
      <c r="D16" s="21">
        <v>161936</v>
      </c>
      <c r="E16" s="21">
        <v>214609</v>
      </c>
      <c r="F16" s="15">
        <f t="shared" si="1"/>
        <v>132.52704772255706</v>
      </c>
      <c r="G16" s="21">
        <v>161936</v>
      </c>
      <c r="H16" s="21">
        <v>192100</v>
      </c>
      <c r="I16" s="15">
        <f t="shared" si="3"/>
        <v>118.62711194545994</v>
      </c>
      <c r="J16" s="21">
        <v>192100</v>
      </c>
      <c r="K16" s="14">
        <f t="shared" si="2"/>
        <v>100</v>
      </c>
      <c r="N16" s="6"/>
      <c r="O16" s="6"/>
      <c r="P16" s="6"/>
    </row>
    <row r="17" spans="1:16">
      <c r="A17" s="1" t="s">
        <v>6</v>
      </c>
      <c r="B17" s="21">
        <v>7789</v>
      </c>
      <c r="C17" s="21">
        <v>7756</v>
      </c>
      <c r="D17" s="21">
        <v>8020</v>
      </c>
      <c r="E17" s="21">
        <v>8088</v>
      </c>
      <c r="F17" s="15">
        <f t="shared" si="1"/>
        <v>100.84788029925187</v>
      </c>
      <c r="G17" s="21">
        <v>8334</v>
      </c>
      <c r="H17" s="21">
        <v>8322</v>
      </c>
      <c r="I17" s="15">
        <f t="shared" si="3"/>
        <v>99.856011519078464</v>
      </c>
      <c r="J17" s="21">
        <v>8654</v>
      </c>
      <c r="K17" s="14">
        <f t="shared" si="2"/>
        <v>103.98942561884164</v>
      </c>
      <c r="N17" s="6"/>
      <c r="O17" s="6"/>
      <c r="P17" s="6"/>
    </row>
    <row r="18" spans="1:16" ht="45">
      <c r="A18" s="1" t="s">
        <v>7</v>
      </c>
      <c r="B18" s="21">
        <v>9.5992030000000006E-2</v>
      </c>
      <c r="C18" s="21">
        <v>0</v>
      </c>
      <c r="D18" s="21">
        <v>0</v>
      </c>
      <c r="E18" s="21">
        <v>0</v>
      </c>
      <c r="F18" s="15"/>
      <c r="G18" s="21">
        <v>0</v>
      </c>
      <c r="H18" s="21">
        <v>0</v>
      </c>
      <c r="I18" s="15" t="s">
        <v>15</v>
      </c>
      <c r="J18" s="21">
        <v>0</v>
      </c>
      <c r="K18" s="14" t="s">
        <v>15</v>
      </c>
      <c r="N18" s="6"/>
      <c r="O18" s="6"/>
      <c r="P18" s="6"/>
    </row>
    <row r="19" spans="1:16" ht="45">
      <c r="A19" s="1" t="s">
        <v>8</v>
      </c>
      <c r="B19" s="21">
        <v>107089.8</v>
      </c>
      <c r="C19" s="21">
        <v>100090.2</v>
      </c>
      <c r="D19" s="21">
        <v>84255.7</v>
      </c>
      <c r="E19" s="21">
        <v>97253.2</v>
      </c>
      <c r="F19" s="15">
        <f t="shared" si="1"/>
        <v>115.42625602778209</v>
      </c>
      <c r="G19" s="21">
        <v>83925.4</v>
      </c>
      <c r="H19" s="21">
        <v>92988.4</v>
      </c>
      <c r="I19" s="15">
        <f t="shared" si="3"/>
        <v>110.79887614476667</v>
      </c>
      <c r="J19" s="21">
        <v>92604.9</v>
      </c>
      <c r="K19" s="14">
        <f t="shared" si="2"/>
        <v>99.587582967337866</v>
      </c>
      <c r="N19" s="6"/>
      <c r="O19" s="6"/>
      <c r="P19" s="6"/>
    </row>
    <row r="20" spans="1:16" ht="30">
      <c r="A20" s="1" t="s">
        <v>9</v>
      </c>
      <c r="B20" s="21">
        <f>SUM(B21:B21)</f>
        <v>1948.4</v>
      </c>
      <c r="C20" s="21">
        <f>SUM(C21:C21)</f>
        <v>370</v>
      </c>
      <c r="D20" s="21">
        <f>SUM(D21:D21)</f>
        <v>2188</v>
      </c>
      <c r="E20" s="21">
        <f>SUM(E21:E21)</f>
        <v>370</v>
      </c>
      <c r="F20" s="15">
        <f t="shared" si="1"/>
        <v>16.910420475319928</v>
      </c>
      <c r="G20" s="21">
        <f>SUM(G21:G21)</f>
        <v>2188</v>
      </c>
      <c r="H20" s="21">
        <f>SUM(H21:H21)</f>
        <v>370</v>
      </c>
      <c r="I20" s="15">
        <f t="shared" si="3"/>
        <v>16.910420475319928</v>
      </c>
      <c r="J20" s="21">
        <f>SUM(J21:J21)</f>
        <v>370</v>
      </c>
      <c r="K20" s="14">
        <f t="shared" si="2"/>
        <v>100</v>
      </c>
      <c r="N20" s="6"/>
      <c r="O20" s="6"/>
      <c r="P20" s="6"/>
    </row>
    <row r="21" spans="1:16" ht="21" customHeight="1">
      <c r="A21" s="33" t="s">
        <v>19</v>
      </c>
      <c r="B21" s="21">
        <v>1948.4</v>
      </c>
      <c r="C21" s="21">
        <v>370</v>
      </c>
      <c r="D21" s="21">
        <v>2188</v>
      </c>
      <c r="E21" s="21">
        <v>370</v>
      </c>
      <c r="F21" s="15">
        <f t="shared" si="1"/>
        <v>16.910420475319928</v>
      </c>
      <c r="G21" s="21">
        <v>2188</v>
      </c>
      <c r="H21" s="21">
        <v>370</v>
      </c>
      <c r="I21" s="15">
        <f t="shared" si="3"/>
        <v>16.910420475319928</v>
      </c>
      <c r="J21" s="21">
        <v>370</v>
      </c>
      <c r="K21" s="14">
        <f t="shared" si="2"/>
        <v>100</v>
      </c>
      <c r="N21" s="6"/>
      <c r="O21" s="6"/>
      <c r="P21" s="6"/>
    </row>
    <row r="22" spans="1:16" ht="30">
      <c r="A22" s="1" t="s">
        <v>10</v>
      </c>
      <c r="B22" s="21">
        <v>6424.4</v>
      </c>
      <c r="C22" s="21">
        <v>524.1</v>
      </c>
      <c r="D22" s="21">
        <v>0</v>
      </c>
      <c r="E22" s="21">
        <v>289.10000000000002</v>
      </c>
      <c r="F22" s="15"/>
      <c r="G22" s="21">
        <v>0</v>
      </c>
      <c r="H22" s="21">
        <v>158</v>
      </c>
      <c r="I22" s="15"/>
      <c r="J22" s="21">
        <v>160</v>
      </c>
      <c r="K22" s="14">
        <f t="shared" si="2"/>
        <v>101.26582278481013</v>
      </c>
      <c r="N22" s="6"/>
      <c r="O22" s="6"/>
      <c r="P22" s="6"/>
    </row>
    <row r="23" spans="1:16" ht="30">
      <c r="A23" s="1" t="s">
        <v>11</v>
      </c>
      <c r="B23" s="21">
        <v>27578.400000000001</v>
      </c>
      <c r="C23" s="21">
        <v>39258.9</v>
      </c>
      <c r="D23" s="21">
        <v>6487.7</v>
      </c>
      <c r="E23" s="21">
        <v>6856.8</v>
      </c>
      <c r="F23" s="15">
        <f t="shared" si="1"/>
        <v>105.68922730705799</v>
      </c>
      <c r="G23" s="21">
        <v>6671</v>
      </c>
      <c r="H23" s="21">
        <v>12190.2</v>
      </c>
      <c r="I23" s="15">
        <f t="shared" si="3"/>
        <v>182.73422275520912</v>
      </c>
      <c r="J23" s="21">
        <v>4768.7</v>
      </c>
      <c r="K23" s="14">
        <f t="shared" si="2"/>
        <v>39.119128480254631</v>
      </c>
      <c r="N23" s="6"/>
      <c r="O23" s="6"/>
      <c r="P23" s="6"/>
    </row>
    <row r="24" spans="1:16">
      <c r="A24" s="1" t="s">
        <v>12</v>
      </c>
      <c r="B24" s="21">
        <v>1227.0999999999999</v>
      </c>
      <c r="C24" s="21">
        <v>1200</v>
      </c>
      <c r="D24" s="21">
        <v>478</v>
      </c>
      <c r="E24" s="21">
        <v>609.6</v>
      </c>
      <c r="F24" s="15">
        <f t="shared" si="1"/>
        <v>127.53138075313808</v>
      </c>
      <c r="G24" s="21">
        <v>478</v>
      </c>
      <c r="H24" s="21">
        <v>613.70000000000005</v>
      </c>
      <c r="I24" s="15">
        <f t="shared" si="3"/>
        <v>128.38912133891213</v>
      </c>
      <c r="J24" s="21">
        <v>610.1</v>
      </c>
      <c r="K24" s="16">
        <f t="shared" si="2"/>
        <v>99.413394166530878</v>
      </c>
      <c r="N24" s="6"/>
      <c r="O24" s="6"/>
      <c r="P24" s="6"/>
    </row>
    <row r="25" spans="1:16">
      <c r="A25" s="4" t="s">
        <v>13</v>
      </c>
      <c r="B25" s="22">
        <v>121039.4</v>
      </c>
      <c r="C25" s="22">
        <v>135842</v>
      </c>
      <c r="D25" s="22">
        <v>120656.9</v>
      </c>
      <c r="E25" s="22">
        <v>131057</v>
      </c>
      <c r="F25" s="17">
        <f t="shared" si="1"/>
        <v>108.61956506424416</v>
      </c>
      <c r="G25" s="22">
        <v>120656.9</v>
      </c>
      <c r="H25" s="22">
        <v>131057</v>
      </c>
      <c r="I25" s="17">
        <f t="shared" ref="I25:I34" si="6">H25/G25*100</f>
        <v>108.61956506424416</v>
      </c>
      <c r="J25" s="22">
        <v>41057</v>
      </c>
      <c r="K25" s="18">
        <f t="shared" si="2"/>
        <v>31.327590285143103</v>
      </c>
      <c r="N25" s="6"/>
      <c r="O25" s="6"/>
      <c r="P25" s="6"/>
    </row>
    <row r="26" spans="1:16" ht="19.5" customHeight="1">
      <c r="A26" s="39" t="s">
        <v>36</v>
      </c>
      <c r="B26" s="35">
        <f>B27+B33</f>
        <v>1718994</v>
      </c>
      <c r="C26" s="35">
        <f t="shared" ref="C26:K34" si="7">C27+C33</f>
        <v>2685371.5</v>
      </c>
      <c r="D26" s="35">
        <f t="shared" si="7"/>
        <v>1463145.1</v>
      </c>
      <c r="E26" s="35">
        <f t="shared" si="7"/>
        <v>1647502.9</v>
      </c>
      <c r="F26" s="36">
        <f t="shared" si="1"/>
        <v>112.60010370810112</v>
      </c>
      <c r="G26" s="35">
        <f t="shared" si="7"/>
        <v>792638.6</v>
      </c>
      <c r="H26" s="35">
        <f t="shared" si="7"/>
        <v>937554.3</v>
      </c>
      <c r="I26" s="36">
        <f t="shared" si="6"/>
        <v>118.28269529139763</v>
      </c>
      <c r="J26" s="35">
        <f t="shared" si="7"/>
        <v>1172730.3999999999</v>
      </c>
      <c r="K26" s="37">
        <f t="shared" si="2"/>
        <v>125.08399780151397</v>
      </c>
      <c r="N26" s="6"/>
      <c r="O26" s="6"/>
      <c r="P26" s="6"/>
    </row>
    <row r="27" spans="1:16" ht="31.5" customHeight="1">
      <c r="A27" s="38" t="s">
        <v>37</v>
      </c>
      <c r="B27" s="22">
        <f>B28+B29+B30+B31+B32</f>
        <v>1726275.4</v>
      </c>
      <c r="C27" s="22">
        <f t="shared" ref="C27:K27" si="8">C28+C29+C30+C31+C32</f>
        <v>2690131</v>
      </c>
      <c r="D27" s="22">
        <f t="shared" si="8"/>
        <v>1463145.1</v>
      </c>
      <c r="E27" s="22">
        <f t="shared" si="8"/>
        <v>1647502.9</v>
      </c>
      <c r="F27" s="17">
        <f t="shared" si="1"/>
        <v>112.60010370810112</v>
      </c>
      <c r="G27" s="22">
        <f t="shared" si="8"/>
        <v>792638.6</v>
      </c>
      <c r="H27" s="22">
        <f t="shared" si="8"/>
        <v>937554.3</v>
      </c>
      <c r="I27" s="17">
        <f t="shared" si="6"/>
        <v>118.28269529139763</v>
      </c>
      <c r="J27" s="22">
        <f>J28+J29+J30+J31+J32</f>
        <v>1172730.3999999999</v>
      </c>
      <c r="K27" s="18">
        <f t="shared" si="2"/>
        <v>125.08399780151397</v>
      </c>
      <c r="N27" s="6"/>
      <c r="O27" s="6"/>
      <c r="P27" s="6"/>
    </row>
    <row r="28" spans="1:16" ht="31.5">
      <c r="A28" s="31" t="s">
        <v>38</v>
      </c>
      <c r="B28" s="21">
        <v>485</v>
      </c>
      <c r="C28" s="21">
        <v>542</v>
      </c>
      <c r="D28" s="21">
        <v>1272</v>
      </c>
      <c r="E28" s="21">
        <v>874</v>
      </c>
      <c r="F28" s="15">
        <f t="shared" si="1"/>
        <v>68.710691823899367</v>
      </c>
      <c r="G28" s="21">
        <v>355</v>
      </c>
      <c r="H28" s="21">
        <v>550</v>
      </c>
      <c r="I28" s="15">
        <f t="shared" si="6"/>
        <v>154.92957746478874</v>
      </c>
      <c r="J28" s="21">
        <v>392</v>
      </c>
      <c r="K28" s="16">
        <f t="shared" si="2"/>
        <v>71.27272727272728</v>
      </c>
      <c r="N28" s="6"/>
      <c r="O28" s="6"/>
      <c r="P28" s="6"/>
    </row>
    <row r="29" spans="1:16" ht="31.5">
      <c r="A29" s="31" t="s">
        <v>39</v>
      </c>
      <c r="B29" s="41">
        <v>0</v>
      </c>
      <c r="C29" s="41">
        <v>48802</v>
      </c>
      <c r="D29" s="41">
        <v>0</v>
      </c>
      <c r="E29" s="41">
        <v>0</v>
      </c>
      <c r="F29" s="42">
        <v>0</v>
      </c>
      <c r="G29" s="41">
        <v>0</v>
      </c>
      <c r="H29" s="41">
        <v>0</v>
      </c>
      <c r="I29" s="42">
        <v>0</v>
      </c>
      <c r="J29" s="41">
        <v>0</v>
      </c>
      <c r="K29" s="43">
        <v>0</v>
      </c>
      <c r="N29" s="6"/>
      <c r="O29" s="6"/>
      <c r="P29" s="6"/>
    </row>
    <row r="30" spans="1:16" ht="31.5">
      <c r="A30" s="31" t="s">
        <v>40</v>
      </c>
      <c r="B30" s="22">
        <v>900528.8</v>
      </c>
      <c r="C30" s="22">
        <v>1871022</v>
      </c>
      <c r="D30" s="22">
        <v>727660.1</v>
      </c>
      <c r="E30" s="22">
        <v>873584.3</v>
      </c>
      <c r="F30" s="17">
        <f t="shared" si="1"/>
        <v>120.05389604294643</v>
      </c>
      <c r="G30" s="22">
        <v>67628.600000000006</v>
      </c>
      <c r="H30" s="22">
        <v>203918.7</v>
      </c>
      <c r="I30" s="17">
        <f t="shared" si="6"/>
        <v>301.52731240924697</v>
      </c>
      <c r="J30" s="22">
        <v>428897.8</v>
      </c>
      <c r="K30" s="18">
        <f t="shared" si="2"/>
        <v>210.32784143876944</v>
      </c>
      <c r="N30" s="6"/>
      <c r="O30" s="6"/>
      <c r="P30" s="6"/>
    </row>
    <row r="31" spans="1:16" ht="31.5">
      <c r="A31" s="31" t="s">
        <v>41</v>
      </c>
      <c r="B31" s="22">
        <v>720455.7</v>
      </c>
      <c r="C31" s="22">
        <v>769765</v>
      </c>
      <c r="D31" s="22">
        <v>734213</v>
      </c>
      <c r="E31" s="22">
        <v>748044.6</v>
      </c>
      <c r="F31" s="17">
        <f t="shared" si="1"/>
        <v>101.88386748804501</v>
      </c>
      <c r="G31" s="22">
        <v>724655</v>
      </c>
      <c r="H31" s="22">
        <v>733085.6</v>
      </c>
      <c r="I31" s="17">
        <f t="shared" si="6"/>
        <v>101.16339499485963</v>
      </c>
      <c r="J31" s="22">
        <v>743440.6</v>
      </c>
      <c r="K31" s="18">
        <f t="shared" si="2"/>
        <v>101.41252263037221</v>
      </c>
      <c r="N31" s="6"/>
      <c r="O31" s="6"/>
      <c r="P31" s="6"/>
    </row>
    <row r="32" spans="1:16" ht="31.5">
      <c r="A32" s="32" t="s">
        <v>43</v>
      </c>
      <c r="B32" s="22">
        <v>104805.9</v>
      </c>
      <c r="C32" s="22">
        <v>0</v>
      </c>
      <c r="D32" s="22">
        <v>0</v>
      </c>
      <c r="E32" s="22">
        <v>25000</v>
      </c>
      <c r="F32" s="17">
        <v>0</v>
      </c>
      <c r="G32" s="22">
        <v>0</v>
      </c>
      <c r="H32" s="22">
        <v>0</v>
      </c>
      <c r="I32" s="17">
        <v>0</v>
      </c>
      <c r="J32" s="22">
        <v>0</v>
      </c>
      <c r="K32" s="18">
        <v>0</v>
      </c>
      <c r="N32" s="6"/>
      <c r="O32" s="6"/>
      <c r="P32" s="6"/>
    </row>
    <row r="33" spans="1:16" ht="32.25" thickBot="1">
      <c r="A33" s="40" t="s">
        <v>42</v>
      </c>
      <c r="B33" s="22">
        <v>-7281.4</v>
      </c>
      <c r="C33" s="22">
        <v>-4759.5</v>
      </c>
      <c r="D33" s="22">
        <v>0</v>
      </c>
      <c r="E33" s="22">
        <v>0</v>
      </c>
      <c r="F33" s="17">
        <v>0</v>
      </c>
      <c r="G33" s="22">
        <v>0</v>
      </c>
      <c r="H33" s="22">
        <v>0</v>
      </c>
      <c r="I33" s="17">
        <v>0</v>
      </c>
      <c r="J33" s="22">
        <v>0</v>
      </c>
      <c r="K33" s="18">
        <v>0</v>
      </c>
      <c r="N33" s="6"/>
      <c r="O33" s="6"/>
      <c r="P33" s="6"/>
    </row>
    <row r="34" spans="1:16" ht="24" customHeight="1" thickBot="1">
      <c r="A34" s="3" t="s">
        <v>14</v>
      </c>
      <c r="B34" s="19">
        <f>B5+B26</f>
        <v>2828966.49599203</v>
      </c>
      <c r="C34" s="19">
        <f t="shared" ref="C34:D34" si="9">C5+C26</f>
        <v>3808704.1</v>
      </c>
      <c r="D34" s="19">
        <f t="shared" si="9"/>
        <v>2469371</v>
      </c>
      <c r="E34" s="19">
        <f>E5+E26</f>
        <v>2769367.9</v>
      </c>
      <c r="F34" s="11">
        <f t="shared" ref="F29:F34" si="10">E34/D34*100</f>
        <v>112.14871722394082</v>
      </c>
      <c r="G34" s="19">
        <f>G5+G26</f>
        <v>1809866.4</v>
      </c>
      <c r="H34" s="19">
        <f>H5+H26</f>
        <v>2094345.8</v>
      </c>
      <c r="I34" s="11">
        <f t="shared" si="6"/>
        <v>115.71825412085666</v>
      </c>
      <c r="J34" s="19">
        <f>J5+J26</f>
        <v>2192186.5</v>
      </c>
      <c r="K34" s="12">
        <f t="shared" si="2"/>
        <v>104.67165928377253</v>
      </c>
    </row>
  </sheetData>
  <mergeCells count="7">
    <mergeCell ref="A1:K1"/>
    <mergeCell ref="J3:K3"/>
    <mergeCell ref="A3:A4"/>
    <mergeCell ref="B3:B4"/>
    <mergeCell ref="D3:F3"/>
    <mergeCell ref="G3:I3"/>
    <mergeCell ref="C3:C4"/>
  </mergeCells>
  <pageMargins left="0.70866141732283472" right="0.17" top="0.57999999999999996" bottom="0.4" header="0.31496062992125984" footer="0.31496062992125984"/>
  <pageSetup paperSize="9"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Фоминых</cp:lastModifiedBy>
  <cp:lastPrinted>2021-11-16T13:09:59Z</cp:lastPrinted>
  <dcterms:created xsi:type="dcterms:W3CDTF">2020-10-12T07:22:17Z</dcterms:created>
  <dcterms:modified xsi:type="dcterms:W3CDTF">2021-11-17T09:02:49Z</dcterms:modified>
</cp:coreProperties>
</file>