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256" windowHeight="12372"/>
  </bookViews>
  <sheets>
    <sheet name="Лист1" sheetId="2" r:id="rId1"/>
  </sheets>
  <calcPr calcId="145621" iterateDelta="1E-4"/>
</workbook>
</file>

<file path=xl/calcChain.xml><?xml version="1.0" encoding="utf-8"?>
<calcChain xmlns="http://schemas.openxmlformats.org/spreadsheetml/2006/main">
  <c r="G35" i="2" l="1"/>
  <c r="J39" i="2"/>
  <c r="G12" i="2"/>
  <c r="D37" i="2"/>
  <c r="H37" i="2" l="1"/>
  <c r="J37" i="2" s="1"/>
  <c r="E37" i="2"/>
  <c r="C6" i="2" l="1"/>
  <c r="K6" i="2" l="1"/>
  <c r="L7" i="2" l="1"/>
  <c r="L39" i="2" l="1"/>
  <c r="F37" i="2" l="1"/>
  <c r="G37" i="2" s="1"/>
  <c r="K37" i="2"/>
  <c r="I37" i="2"/>
  <c r="F6" i="2"/>
  <c r="L37" i="2" l="1"/>
  <c r="I6" i="2"/>
  <c r="H6" i="2"/>
  <c r="E6" i="2"/>
  <c r="D6" i="2"/>
  <c r="J13" i="2"/>
  <c r="G13" i="2"/>
  <c r="L13" i="2"/>
  <c r="E60" i="2"/>
  <c r="E54" i="2"/>
  <c r="E41" i="2"/>
  <c r="E31" i="2"/>
  <c r="E24" i="2"/>
  <c r="E19" i="2"/>
  <c r="E15" i="2"/>
  <c r="J65" i="2"/>
  <c r="G65" i="2"/>
  <c r="L61" i="2"/>
  <c r="L62" i="2"/>
  <c r="J62" i="2"/>
  <c r="L55" i="2"/>
  <c r="L57" i="2"/>
  <c r="L58" i="2"/>
  <c r="J55" i="2"/>
  <c r="J56" i="2"/>
  <c r="J57" i="2"/>
  <c r="J58" i="2"/>
  <c r="G55" i="2"/>
  <c r="G56" i="2"/>
  <c r="G57" i="2"/>
  <c r="G58" i="2"/>
  <c r="L49" i="2"/>
  <c r="J49" i="2"/>
  <c r="G49" i="2"/>
  <c r="J46" i="2"/>
  <c r="J42" i="2"/>
  <c r="J43" i="2"/>
  <c r="J44" i="2"/>
  <c r="J45" i="2"/>
  <c r="L42" i="2"/>
  <c r="L43" i="2"/>
  <c r="L44" i="2"/>
  <c r="L45" i="2"/>
  <c r="L46" i="2"/>
  <c r="G42" i="2"/>
  <c r="G43" i="2"/>
  <c r="G44" i="2"/>
  <c r="G45" i="2"/>
  <c r="G46" i="2"/>
  <c r="G38" i="2"/>
  <c r="L32" i="2"/>
  <c r="L34" i="2"/>
  <c r="L35" i="2"/>
  <c r="J32" i="2"/>
  <c r="J35" i="2"/>
  <c r="J25" i="2"/>
  <c r="J26" i="2"/>
  <c r="J27" i="2"/>
  <c r="L25" i="2"/>
  <c r="L26" i="2"/>
  <c r="L27" i="2"/>
  <c r="L28" i="2"/>
  <c r="L29" i="2"/>
  <c r="G25" i="2"/>
  <c r="G26" i="2"/>
  <c r="G28" i="2"/>
  <c r="L20" i="2"/>
  <c r="L21" i="2"/>
  <c r="L22" i="2"/>
  <c r="J20" i="2"/>
  <c r="J21" i="2"/>
  <c r="J22" i="2"/>
  <c r="G20" i="2"/>
  <c r="G21" i="2"/>
  <c r="G22" i="2"/>
  <c r="L16" i="2"/>
  <c r="L17" i="2"/>
  <c r="J16" i="2"/>
  <c r="J17" i="2"/>
  <c r="G17" i="2"/>
  <c r="G8" i="2"/>
  <c r="G9" i="2"/>
  <c r="G10" i="2"/>
  <c r="G11" i="2"/>
  <c r="G7" i="2"/>
  <c r="L8" i="2"/>
  <c r="L9" i="2"/>
  <c r="L10" i="2"/>
  <c r="L12" i="2"/>
  <c r="J7" i="2"/>
  <c r="J8" i="2"/>
  <c r="J9" i="2"/>
  <c r="J10" i="2"/>
  <c r="J11" i="2"/>
  <c r="G6" i="2" l="1"/>
  <c r="L68" i="2"/>
  <c r="K19" i="2" l="1"/>
  <c r="I19" i="2"/>
  <c r="H19" i="2"/>
  <c r="C19" i="2"/>
  <c r="D19" i="2"/>
  <c r="F19" i="2"/>
  <c r="C15" i="2" l="1"/>
  <c r="D15" i="2"/>
  <c r="F15" i="2"/>
  <c r="H15" i="2"/>
  <c r="I15" i="2"/>
  <c r="K15" i="2"/>
  <c r="C24" i="2"/>
  <c r="D24" i="2"/>
  <c r="F24" i="2"/>
  <c r="H24" i="2"/>
  <c r="I24" i="2"/>
  <c r="K24" i="2"/>
  <c r="C31" i="2"/>
  <c r="D31" i="2"/>
  <c r="F31" i="2"/>
  <c r="H31" i="2"/>
  <c r="I31" i="2"/>
  <c r="K31" i="2"/>
  <c r="C37" i="2"/>
  <c r="G68" i="2" l="1"/>
  <c r="J68" i="2"/>
  <c r="K64" i="2" l="1"/>
  <c r="K60" i="2"/>
  <c r="K54" i="2"/>
  <c r="K51" i="2"/>
  <c r="K48" i="2"/>
  <c r="K41" i="2"/>
  <c r="I64" i="2"/>
  <c r="H64" i="2"/>
  <c r="I60" i="2"/>
  <c r="H60" i="2"/>
  <c r="I54" i="2"/>
  <c r="H54" i="2"/>
  <c r="I51" i="2"/>
  <c r="H51" i="2"/>
  <c r="I48" i="2"/>
  <c r="H48" i="2"/>
  <c r="I41" i="2"/>
  <c r="I67" i="2" s="1"/>
  <c r="I69" i="2" s="1"/>
  <c r="H41" i="2"/>
  <c r="D64" i="2"/>
  <c r="E64" i="2"/>
  <c r="F64" i="2"/>
  <c r="D60" i="2"/>
  <c r="F60" i="2"/>
  <c r="D54" i="2"/>
  <c r="F54" i="2"/>
  <c r="D51" i="2"/>
  <c r="E51" i="2"/>
  <c r="F51" i="2"/>
  <c r="D48" i="2"/>
  <c r="E48" i="2"/>
  <c r="F48" i="2"/>
  <c r="D41" i="2"/>
  <c r="F41" i="2"/>
  <c r="F67" i="2" l="1"/>
  <c r="K67" i="2"/>
  <c r="K69" i="2" s="1"/>
  <c r="E67" i="2"/>
  <c r="H67" i="2"/>
  <c r="D67" i="2"/>
  <c r="C41" i="2"/>
  <c r="C64" i="2"/>
  <c r="C60" i="2"/>
  <c r="C54" i="2"/>
  <c r="C51" i="2"/>
  <c r="C48" i="2"/>
  <c r="G67" i="2" l="1"/>
  <c r="C67" i="2"/>
  <c r="G16" i="2" l="1"/>
  <c r="L19" i="2" l="1"/>
  <c r="L6" i="2" l="1"/>
  <c r="L60" i="2"/>
  <c r="L54" i="2"/>
  <c r="L48" i="2"/>
  <c r="L41" i="2"/>
  <c r="L31" i="2"/>
  <c r="L24" i="2"/>
  <c r="L15" i="2"/>
  <c r="J48" i="2"/>
  <c r="G48" i="2"/>
  <c r="L69" i="2" l="1"/>
  <c r="L67" i="2"/>
  <c r="F69" i="2"/>
  <c r="J64" i="2" l="1"/>
  <c r="J54" i="2"/>
  <c r="J41" i="2"/>
  <c r="J31" i="2"/>
  <c r="J24" i="2"/>
  <c r="J19" i="2"/>
  <c r="J15" i="2"/>
  <c r="J6" i="2"/>
  <c r="G64" i="2"/>
  <c r="G60" i="2"/>
  <c r="G54" i="2"/>
  <c r="G41" i="2"/>
  <c r="G19" i="2"/>
  <c r="G15" i="2"/>
  <c r="D69" i="2" l="1"/>
  <c r="C69" i="2"/>
  <c r="E69" i="2" l="1"/>
  <c r="G69" i="2" s="1"/>
  <c r="J67" i="2"/>
  <c r="H69" i="2"/>
  <c r="J69" i="2" s="1"/>
</calcChain>
</file>

<file path=xl/sharedStrings.xml><?xml version="1.0" encoding="utf-8"?>
<sst xmlns="http://schemas.openxmlformats.org/spreadsheetml/2006/main" count="133" uniqueCount="125">
  <si>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</si>
  <si>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</si>
  <si>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</si>
  <si>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</si>
  <si>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</si>
  <si>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</si>
  <si>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</si>
  <si>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</si>
  <si>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</si>
  <si>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</si>
  <si>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</si>
  <si>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</si>
  <si>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</si>
  <si>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</si>
  <si>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</si>
  <si>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</si>
  <si>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</si>
  <si>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</si>
  <si>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</si>
  <si>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</si>
  <si>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</si>
  <si>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</si>
  <si>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</si>
  <si>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</si>
  <si>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</si>
  <si>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</si>
  <si>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</si>
  <si>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</si>
  <si>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</si>
  <si>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</si>
  <si>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</si>
  <si>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</si>
  <si>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</si>
  <si>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</si>
  <si>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</si>
  <si>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</si>
  <si>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</si>
  <si>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</si>
  <si>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</si>
  <si>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</si>
  <si>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</si>
  <si>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</si>
  <si>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</si>
  <si>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</si>
  <si>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</si>
  <si>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</si>
  <si>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</si>
  <si>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</si>
  <si>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</si>
  <si>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</si>
  <si>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</si>
  <si>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</si>
  <si>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</si>
  <si>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</si>
  <si>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</si>
  <si>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</si>
  <si>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</si>
  <si>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</si>
  <si>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</si>
  <si>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</si>
  <si>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</si>
  <si>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</si>
  <si>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</si>
  <si>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</si>
  <si>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</si>
  <si>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</si>
  <si>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</si>
  <si>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</si>
  <si>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</si>
  <si>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</si>
  <si>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</si>
  <si>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</si>
  <si>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</si>
  <si>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</si>
  <si>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</si>
  <si>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</si>
  <si>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</si>
  <si>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</si>
  <si>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</si>
  <si>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</si>
  <si>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</si>
  <si>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</si>
  <si>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</si>
  <si>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0900</t>
  </si>
  <si>
    <t>0909</t>
  </si>
  <si>
    <t>1000</t>
  </si>
  <si>
    <t>1001</t>
  </si>
  <si>
    <t>1003</t>
  </si>
  <si>
    <t>1004</t>
  </si>
  <si>
    <t>1006</t>
  </si>
  <si>
    <t>1100</t>
  </si>
  <si>
    <t>1101</t>
  </si>
  <si>
    <t>1102</t>
  </si>
  <si>
    <t>1300</t>
  </si>
  <si>
    <t>1301</t>
  </si>
  <si>
    <t>Культура, кинематография</t>
  </si>
  <si>
    <t>0602</t>
  </si>
  <si>
    <t>Сбор, удаление отходов и очистка сточных вод</t>
  </si>
  <si>
    <t xml:space="preserve">Условно утвержденные расходы 
</t>
  </si>
  <si>
    <t xml:space="preserve">ВСЕГО РАСХОДОВ
</t>
  </si>
  <si>
    <t>Гражданская оборона</t>
  </si>
  <si>
    <t>(тыс. руб.)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</si>
  <si>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</si>
  <si>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</t>
  </si>
  <si>
    <t xml:space="preserve">Дошкольное образование </t>
  </si>
  <si>
    <t>Проект
бюджета</t>
  </si>
  <si>
    <t>%
 проект
к уточн.</t>
  </si>
  <si>
    <t>в 8,8 раза</t>
  </si>
  <si>
    <t>Cведения о расходах бюджета городского округа Лыткарино по разделам и подразделам классификации расходов на 2023 год и плановый период 2024 и 2025 годов в сравнении с ожидаемым исполнением за 2022 год и отчетом за 2021 год</t>
  </si>
  <si>
    <t>2021 год (отчет)</t>
  </si>
  <si>
    <t xml:space="preserve">Ожидаемое исполнение 2022 года </t>
  </si>
  <si>
    <t>План  2023 год</t>
  </si>
  <si>
    <t>План 2024 год</t>
  </si>
  <si>
    <t>План  2025 год</t>
  </si>
  <si>
    <t>% к проекту бюджета на 2024 год</t>
  </si>
  <si>
    <t>в 2,4раза</t>
  </si>
  <si>
    <t>в 5,6 раз</t>
  </si>
  <si>
    <t>в 4,5 раз</t>
  </si>
  <si>
    <t>в 1,9 раза</t>
  </si>
  <si>
    <t>в 7,3 раза</t>
  </si>
  <si>
    <t>в 1,9 раз</t>
  </si>
  <si>
    <t>Уточненный бюджет</t>
  </si>
  <si>
    <t>в 4,1 раз</t>
  </si>
  <si>
    <t>в 2,6 раз</t>
  </si>
  <si>
    <t>в 2,4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</si>
</sst>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"/>
    <numFmt numFmtId="166" formatCode="#,##0.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top" wrapText="1" readingOrder="1"/>
    </xf>
    <xf numFmtId="4" fontId="9" fillId="0" borderId="13" xfId="0" applyNumberFormat="1" applyFont="1" applyFill="1" applyBorder="1" applyAlignment="1">
      <alignment horizontal="center" vertical="top" wrapText="1" readingOrder="1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6" fontId="13" fillId="2" borderId="19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center" vertical="center"/>
    </xf>
    <xf numFmtId="166" fontId="13" fillId="3" borderId="17" xfId="0" applyNumberFormat="1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/>
    </xf>
    <xf numFmtId="166" fontId="13" fillId="3" borderId="19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11" fillId="4" borderId="0" xfId="0" applyNumberFormat="1" applyFont="1" applyFill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/>
    </xf>
    <xf numFmtId="0" fontId="12" fillId="4" borderId="0" xfId="0" applyNumberFormat="1" applyFont="1" applyFill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workbookViewId="0">
      <selection activeCell="H30" sqref="H30"/>
    </sheetView>
  </sheetViews>
  <sheetFormatPr defaultColWidth="9.109375" defaultRowHeight="14.4" x14ac:dyDescent="0.3"/>
  <cols>
    <col min="1" max="1" width="35.5546875" style="11" customWidth="1"/>
    <col min="2" max="2" width="7.33203125" style="12" customWidth="1"/>
    <col min="3" max="3" width="11.5546875" style="41" customWidth="1"/>
    <col min="4" max="4" width="13.88671875" style="13" customWidth="1"/>
    <col min="5" max="5" width="12" style="41" customWidth="1"/>
    <col min="6" max="6" width="12.88671875" style="14" customWidth="1"/>
    <col min="7" max="7" width="10.109375" style="14" customWidth="1"/>
    <col min="8" max="8" width="12.6640625" style="41" customWidth="1"/>
    <col min="9" max="9" width="13.5546875" style="14" customWidth="1"/>
    <col min="10" max="10" width="9.6640625" style="14" customWidth="1"/>
    <col min="11" max="11" width="14" style="14" customWidth="1"/>
    <col min="12" max="12" width="13.44140625" style="14" customWidth="1"/>
    <col min="13" max="15" width="9.109375" style="11"/>
    <col min="16" max="16" width="10.5546875" style="11" customWidth="1"/>
    <col min="17" max="17" width="10.88671875" style="11" customWidth="1"/>
    <col min="18" max="18" width="11.33203125" style="11" customWidth="1"/>
    <col min="19" max="16384" width="9.109375" style="11"/>
  </cols>
  <sheetData>
    <row r="1" spans="1:29" ht="46.2" customHeight="1" x14ac:dyDescent="0.3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9" ht="15" thickBot="1" x14ac:dyDescent="0.35">
      <c r="C2" s="79"/>
      <c r="D2" s="79"/>
      <c r="E2" s="79"/>
      <c r="F2" s="80"/>
      <c r="G2" s="80"/>
      <c r="H2" s="79"/>
      <c r="I2" s="80"/>
      <c r="J2" s="80"/>
      <c r="K2" s="80"/>
      <c r="L2" s="81" t="s">
        <v>101</v>
      </c>
    </row>
    <row r="3" spans="1:29" ht="33.75" customHeight="1" x14ac:dyDescent="0.3">
      <c r="A3" s="67" t="s">
        <v>0</v>
      </c>
      <c r="B3" s="69" t="s">
        <v>1</v>
      </c>
      <c r="C3" s="71" t="s">
        <v>109</v>
      </c>
      <c r="D3" s="73" t="s">
        <v>110</v>
      </c>
      <c r="E3" s="56" t="s">
        <v>111</v>
      </c>
      <c r="F3" s="57"/>
      <c r="G3" s="58"/>
      <c r="H3" s="56" t="s">
        <v>112</v>
      </c>
      <c r="I3" s="57"/>
      <c r="J3" s="58"/>
      <c r="K3" s="56" t="s">
        <v>113</v>
      </c>
      <c r="L3" s="63"/>
    </row>
    <row r="4" spans="1:29" ht="64.5" customHeight="1" thickBot="1" x14ac:dyDescent="0.35">
      <c r="A4" s="68"/>
      <c r="B4" s="70"/>
      <c r="C4" s="72"/>
      <c r="D4" s="74"/>
      <c r="E4" s="42" t="s">
        <v>121</v>
      </c>
      <c r="F4" s="21" t="s">
        <v>105</v>
      </c>
      <c r="G4" s="21" t="s">
        <v>106</v>
      </c>
      <c r="H4" s="42" t="s">
        <v>121</v>
      </c>
      <c r="I4" s="21" t="s">
        <v>105</v>
      </c>
      <c r="J4" s="21" t="s">
        <v>106</v>
      </c>
      <c r="K4" s="21" t="s">
        <v>105</v>
      </c>
      <c r="L4" s="22" t="s">
        <v>114</v>
      </c>
    </row>
    <row r="5" spans="1:29" ht="12" customHeight="1" x14ac:dyDescent="0.3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29" x14ac:dyDescent="0.3">
      <c r="A6" s="3" t="s">
        <v>2</v>
      </c>
      <c r="B6" s="2" t="s">
        <v>47</v>
      </c>
      <c r="C6" s="43">
        <f>C7+C8+C9+C10+C11+C12+C13</f>
        <v>279578.5</v>
      </c>
      <c r="D6" s="23">
        <f>SUM(D7:D13)</f>
        <v>281541.90000000002</v>
      </c>
      <c r="E6" s="43">
        <f>E7+E8+E9+E10+E11+E12+E13</f>
        <v>323074.59999999998</v>
      </c>
      <c r="F6" s="23">
        <f>F7+F8+F9+F10+F11+F12+F13</f>
        <v>338500</v>
      </c>
      <c r="G6" s="23">
        <f>F6/E6*100</f>
        <v>104.77456290280944</v>
      </c>
      <c r="H6" s="43">
        <f>SUM(H7:H13)</f>
        <v>244492.80000000002</v>
      </c>
      <c r="I6" s="23">
        <f>SUM(I7:I13)</f>
        <v>320950.09999999998</v>
      </c>
      <c r="J6" s="23">
        <f t="shared" ref="J6:J13" si="0">I6/H6*100</f>
        <v>131.27180023297205</v>
      </c>
      <c r="K6" s="23">
        <f>SUM(K7:K13)</f>
        <v>300099.19999999995</v>
      </c>
      <c r="L6" s="24">
        <f t="shared" ref="L6:L13" si="1">K6/I6*100</f>
        <v>93.50338261306041</v>
      </c>
    </row>
    <row r="7" spans="1:29" ht="39.6" x14ac:dyDescent="0.25">
      <c r="A7" s="4" t="s">
        <v>3</v>
      </c>
      <c r="B7" s="1" t="s">
        <v>48</v>
      </c>
      <c r="C7" s="44">
        <v>2420.1999999999998</v>
      </c>
      <c r="D7" s="25">
        <v>2602.5</v>
      </c>
      <c r="E7" s="44">
        <v>2602.5</v>
      </c>
      <c r="F7" s="25">
        <v>3395.7</v>
      </c>
      <c r="G7" s="25">
        <f>F7/E7*100</f>
        <v>130.47838616714697</v>
      </c>
      <c r="H7" s="44">
        <v>2602.5</v>
      </c>
      <c r="I7" s="25">
        <v>3395.7</v>
      </c>
      <c r="J7" s="25">
        <f t="shared" si="0"/>
        <v>130.47838616714697</v>
      </c>
      <c r="K7" s="25">
        <v>3395.7</v>
      </c>
      <c r="L7" s="26">
        <f>K7/I7*100</f>
        <v>100</v>
      </c>
      <c r="P7" s="15"/>
      <c r="Q7" s="15"/>
      <c r="R7" s="15"/>
      <c r="AA7" s="16"/>
      <c r="AB7" s="16"/>
      <c r="AC7" s="16"/>
    </row>
    <row r="8" spans="1:29" ht="66" x14ac:dyDescent="0.3">
      <c r="A8" s="4" t="s">
        <v>4</v>
      </c>
      <c r="B8" s="1" t="s">
        <v>49</v>
      </c>
      <c r="C8" s="44">
        <v>11822</v>
      </c>
      <c r="D8" s="25">
        <v>12437.3</v>
      </c>
      <c r="E8" s="44">
        <v>12137.3</v>
      </c>
      <c r="F8" s="25">
        <v>16011.7</v>
      </c>
      <c r="G8" s="25">
        <f t="shared" ref="G8:G13" si="2">F8/E8*100</f>
        <v>131.92143227900769</v>
      </c>
      <c r="H8" s="44">
        <v>12261.3</v>
      </c>
      <c r="I8" s="25">
        <v>16011.7</v>
      </c>
      <c r="J8" s="25">
        <f t="shared" si="0"/>
        <v>130.58729498503422</v>
      </c>
      <c r="K8" s="25">
        <v>16166.7</v>
      </c>
      <c r="L8" s="26">
        <f t="shared" si="1"/>
        <v>100.96804211920033</v>
      </c>
      <c r="P8" s="15"/>
      <c r="Q8" s="15"/>
      <c r="R8" s="15"/>
    </row>
    <row r="9" spans="1:29" ht="66" x14ac:dyDescent="0.3">
      <c r="A9" s="4" t="s">
        <v>5</v>
      </c>
      <c r="B9" s="1" t="s">
        <v>50</v>
      </c>
      <c r="C9" s="44">
        <v>62067.9</v>
      </c>
      <c r="D9" s="25">
        <v>68838.8</v>
      </c>
      <c r="E9" s="44">
        <v>69569</v>
      </c>
      <c r="F9" s="25">
        <v>93540</v>
      </c>
      <c r="G9" s="25">
        <f t="shared" si="2"/>
        <v>134.45643893113314</v>
      </c>
      <c r="H9" s="44">
        <v>64114</v>
      </c>
      <c r="I9" s="25">
        <v>92911</v>
      </c>
      <c r="J9" s="25">
        <f t="shared" si="0"/>
        <v>144.91530710921171</v>
      </c>
      <c r="K9" s="25">
        <v>93079</v>
      </c>
      <c r="L9" s="26">
        <f t="shared" si="1"/>
        <v>100.18081820236571</v>
      </c>
      <c r="P9" s="15"/>
      <c r="Q9" s="15"/>
      <c r="R9" s="15"/>
    </row>
    <row r="10" spans="1:29" ht="52.8" x14ac:dyDescent="0.3">
      <c r="A10" s="4" t="s">
        <v>6</v>
      </c>
      <c r="B10" s="1" t="s">
        <v>51</v>
      </c>
      <c r="C10" s="44">
        <v>24757.5</v>
      </c>
      <c r="D10" s="25">
        <v>27154.3</v>
      </c>
      <c r="E10" s="44">
        <v>27020.799999999999</v>
      </c>
      <c r="F10" s="25">
        <v>35457</v>
      </c>
      <c r="G10" s="25">
        <f t="shared" si="2"/>
        <v>131.22113334912365</v>
      </c>
      <c r="H10" s="44">
        <v>27182.799999999999</v>
      </c>
      <c r="I10" s="25">
        <v>35547</v>
      </c>
      <c r="J10" s="25">
        <f t="shared" si="0"/>
        <v>130.77019291610873</v>
      </c>
      <c r="K10" s="25">
        <v>35457</v>
      </c>
      <c r="L10" s="26">
        <f t="shared" si="1"/>
        <v>99.746814077137316</v>
      </c>
      <c r="P10" s="15"/>
      <c r="Q10" s="15"/>
      <c r="R10" s="15"/>
    </row>
    <row r="11" spans="1:29" ht="26.4" x14ac:dyDescent="0.3">
      <c r="A11" s="4" t="s">
        <v>7</v>
      </c>
      <c r="B11" s="1" t="s">
        <v>52</v>
      </c>
      <c r="C11" s="44">
        <v>4061.3</v>
      </c>
      <c r="D11" s="25">
        <v>4590.6000000000004</v>
      </c>
      <c r="E11" s="44">
        <v>4590.6000000000004</v>
      </c>
      <c r="F11" s="25">
        <v>0</v>
      </c>
      <c r="G11" s="25">
        <f t="shared" si="2"/>
        <v>0</v>
      </c>
      <c r="H11" s="49">
        <v>4590.6000000000004</v>
      </c>
      <c r="I11" s="25">
        <v>0</v>
      </c>
      <c r="J11" s="25">
        <f t="shared" si="0"/>
        <v>0</v>
      </c>
      <c r="K11" s="25">
        <v>0</v>
      </c>
      <c r="L11" s="26">
        <v>0</v>
      </c>
      <c r="P11" s="15"/>
      <c r="Q11" s="15"/>
      <c r="R11" s="15"/>
    </row>
    <row r="12" spans="1:29" ht="32.25" customHeight="1" x14ac:dyDescent="0.3">
      <c r="A12" s="4" t="s">
        <v>8</v>
      </c>
      <c r="B12" s="1" t="s">
        <v>53</v>
      </c>
      <c r="C12" s="44">
        <v>0</v>
      </c>
      <c r="D12" s="25">
        <v>1948.3</v>
      </c>
      <c r="E12" s="44">
        <v>50910.5</v>
      </c>
      <c r="F12" s="25">
        <v>3530.5</v>
      </c>
      <c r="G12" s="25">
        <f t="shared" si="2"/>
        <v>6.9347187711768692</v>
      </c>
      <c r="H12" s="44">
        <v>3414.8</v>
      </c>
      <c r="I12" s="25">
        <v>4571.6000000000004</v>
      </c>
      <c r="J12" s="25" t="s">
        <v>107</v>
      </c>
      <c r="K12" s="25">
        <v>3697.9</v>
      </c>
      <c r="L12" s="26">
        <f t="shared" si="1"/>
        <v>80.888529180155743</v>
      </c>
      <c r="P12" s="15"/>
      <c r="Q12" s="15"/>
      <c r="R12" s="15"/>
    </row>
    <row r="13" spans="1:29" ht="32.25" customHeight="1" x14ac:dyDescent="0.3">
      <c r="A13" s="4" t="s">
        <v>9</v>
      </c>
      <c r="B13" s="1" t="s">
        <v>54</v>
      </c>
      <c r="C13" s="44">
        <v>174449.6</v>
      </c>
      <c r="D13" s="25">
        <v>163970.1</v>
      </c>
      <c r="E13" s="44">
        <v>156243.9</v>
      </c>
      <c r="F13" s="25">
        <v>186565.1</v>
      </c>
      <c r="G13" s="25">
        <f t="shared" si="2"/>
        <v>119.40632562295232</v>
      </c>
      <c r="H13" s="44">
        <v>130326.8</v>
      </c>
      <c r="I13" s="25">
        <v>168513.1</v>
      </c>
      <c r="J13" s="25">
        <f t="shared" si="0"/>
        <v>129.30042017451515</v>
      </c>
      <c r="K13" s="25">
        <v>148302.9</v>
      </c>
      <c r="L13" s="26">
        <f t="shared" si="1"/>
        <v>88.006748436768419</v>
      </c>
      <c r="P13" s="15"/>
      <c r="Q13" s="15"/>
      <c r="R13" s="15"/>
    </row>
    <row r="14" spans="1:29" x14ac:dyDescent="0.3">
      <c r="A14" s="59"/>
      <c r="B14" s="60"/>
      <c r="C14" s="60"/>
      <c r="D14" s="60"/>
      <c r="E14" s="60"/>
      <c r="F14" s="60"/>
      <c r="G14" s="60"/>
      <c r="H14" s="84"/>
      <c r="I14" s="17"/>
      <c r="J14" s="17"/>
      <c r="K14" s="17"/>
      <c r="L14" s="18"/>
    </row>
    <row r="15" spans="1:29" x14ac:dyDescent="0.3">
      <c r="A15" s="3" t="s">
        <v>10</v>
      </c>
      <c r="B15" s="2" t="s">
        <v>55</v>
      </c>
      <c r="C15" s="43">
        <f>SUM(C16:C17)</f>
        <v>4078.6</v>
      </c>
      <c r="D15" s="23">
        <f t="shared" ref="D15" si="3">SUM(D16:D17)</f>
        <v>3940</v>
      </c>
      <c r="E15" s="43">
        <f>E16+E17</f>
        <v>4070</v>
      </c>
      <c r="F15" s="23">
        <f>SUM(F16:F17)</f>
        <v>4267.3</v>
      </c>
      <c r="G15" s="23">
        <f t="shared" ref="G15:G49" si="4">F15/E15*100</f>
        <v>104.84766584766585</v>
      </c>
      <c r="H15" s="43">
        <f t="shared" ref="H15" si="5">SUM(H16:H17)</f>
        <v>4205</v>
      </c>
      <c r="I15" s="23">
        <f>SUM(I16:I17)</f>
        <v>4313.2</v>
      </c>
      <c r="J15" s="23">
        <f t="shared" ref="J15:J17" si="6">I15/H15*100</f>
        <v>102.5731272294887</v>
      </c>
      <c r="K15" s="23">
        <f>SUM(K16:K17)</f>
        <v>4462.8</v>
      </c>
      <c r="L15" s="24">
        <f>K15/I15*100</f>
        <v>103.4684225169248</v>
      </c>
    </row>
    <row r="16" spans="1:29" ht="26.4" x14ac:dyDescent="0.3">
      <c r="A16" s="4" t="s">
        <v>11</v>
      </c>
      <c r="B16" s="1" t="s">
        <v>56</v>
      </c>
      <c r="C16" s="44">
        <v>3773</v>
      </c>
      <c r="D16" s="25">
        <v>3740</v>
      </c>
      <c r="E16" s="44">
        <v>3870</v>
      </c>
      <c r="F16" s="25">
        <v>4067.3</v>
      </c>
      <c r="G16" s="25">
        <f t="shared" si="4"/>
        <v>105.09819121447028</v>
      </c>
      <c r="H16" s="44">
        <v>4005</v>
      </c>
      <c r="I16" s="25">
        <v>4249.2</v>
      </c>
      <c r="J16" s="25">
        <f t="shared" si="6"/>
        <v>106.09737827715355</v>
      </c>
      <c r="K16" s="25">
        <v>4398.8</v>
      </c>
      <c r="L16" s="26">
        <f t="shared" ref="L16:L17" si="7">K16/I16*100</f>
        <v>103.52066271298128</v>
      </c>
      <c r="P16" s="15"/>
      <c r="Q16" s="15"/>
      <c r="R16" s="15"/>
    </row>
    <row r="17" spans="1:18" ht="27.75" customHeight="1" x14ac:dyDescent="0.3">
      <c r="A17" s="4" t="s">
        <v>12</v>
      </c>
      <c r="B17" s="1" t="s">
        <v>57</v>
      </c>
      <c r="C17" s="44">
        <v>305.60000000000002</v>
      </c>
      <c r="D17" s="25">
        <v>200</v>
      </c>
      <c r="E17" s="44">
        <v>200</v>
      </c>
      <c r="F17" s="25">
        <v>200</v>
      </c>
      <c r="G17" s="25">
        <f t="shared" si="4"/>
        <v>100</v>
      </c>
      <c r="H17" s="44">
        <v>200</v>
      </c>
      <c r="I17" s="25">
        <v>64</v>
      </c>
      <c r="J17" s="25">
        <f t="shared" si="6"/>
        <v>32</v>
      </c>
      <c r="K17" s="25">
        <v>64</v>
      </c>
      <c r="L17" s="26">
        <f t="shared" si="7"/>
        <v>100</v>
      </c>
      <c r="P17" s="15"/>
      <c r="Q17" s="15"/>
      <c r="R17" s="15"/>
    </row>
    <row r="18" spans="1:18" ht="15.6" customHeight="1" x14ac:dyDescent="0.3">
      <c r="A18" s="61"/>
      <c r="B18" s="62"/>
      <c r="C18" s="62"/>
      <c r="D18" s="62"/>
      <c r="E18" s="62"/>
      <c r="F18" s="62"/>
      <c r="G18" s="62"/>
      <c r="H18" s="84"/>
      <c r="I18" s="17"/>
      <c r="J18" s="17"/>
      <c r="K18" s="17"/>
      <c r="L18" s="18"/>
    </row>
    <row r="19" spans="1:18" ht="26.4" x14ac:dyDescent="0.3">
      <c r="A19" s="3" t="s">
        <v>13</v>
      </c>
      <c r="B19" s="2" t="s">
        <v>58</v>
      </c>
      <c r="C19" s="43">
        <f>SUM(C20:C22)</f>
        <v>37341.100000000006</v>
      </c>
      <c r="D19" s="23">
        <f>SUM(D20:D22)</f>
        <v>37082.800000000003</v>
      </c>
      <c r="E19" s="43">
        <f>E20+E21+E22</f>
        <v>39355.599999999999</v>
      </c>
      <c r="F19" s="23">
        <f>SUM(F20:F22)</f>
        <v>41771.5</v>
      </c>
      <c r="G19" s="23">
        <f t="shared" si="4"/>
        <v>106.13864354755106</v>
      </c>
      <c r="H19" s="43">
        <f>SUM(H20:H22)</f>
        <v>29722.800000000003</v>
      </c>
      <c r="I19" s="23">
        <f>SUM(I20:I22)</f>
        <v>30686.799999999999</v>
      </c>
      <c r="J19" s="23">
        <f t="shared" ref="J19:J22" si="8">I19/H19*100</f>
        <v>103.24330143862623</v>
      </c>
      <c r="K19" s="23">
        <f>SUM(K20:K22)</f>
        <v>31174.799999999999</v>
      </c>
      <c r="L19" s="24">
        <f>K19/I19*100</f>
        <v>101.59026030736342</v>
      </c>
    </row>
    <row r="20" spans="1:18" ht="29.25" customHeight="1" x14ac:dyDescent="0.3">
      <c r="A20" s="10" t="s">
        <v>100</v>
      </c>
      <c r="B20" s="9" t="s">
        <v>59</v>
      </c>
      <c r="C20" s="44">
        <v>1132.5</v>
      </c>
      <c r="D20" s="25">
        <v>1414.7</v>
      </c>
      <c r="E20" s="44">
        <v>1147.7</v>
      </c>
      <c r="F20" s="25">
        <v>1300</v>
      </c>
      <c r="G20" s="25">
        <f t="shared" si="4"/>
        <v>113.27001829746447</v>
      </c>
      <c r="H20" s="44">
        <v>1147.7</v>
      </c>
      <c r="I20" s="25">
        <v>1300</v>
      </c>
      <c r="J20" s="25">
        <f t="shared" si="8"/>
        <v>113.27001829746447</v>
      </c>
      <c r="K20" s="25">
        <v>1300</v>
      </c>
      <c r="L20" s="26">
        <f t="shared" ref="L20:L22" si="9">K20/I20*100</f>
        <v>100</v>
      </c>
    </row>
    <row r="21" spans="1:18" ht="51" customHeight="1" x14ac:dyDescent="0.3">
      <c r="A21" s="4" t="s">
        <v>102</v>
      </c>
      <c r="B21" s="1" t="s">
        <v>60</v>
      </c>
      <c r="C21" s="44">
        <v>21353.9</v>
      </c>
      <c r="D21" s="25">
        <v>24995.599999999999</v>
      </c>
      <c r="E21" s="44">
        <v>22374.5</v>
      </c>
      <c r="F21" s="25">
        <v>25033.3</v>
      </c>
      <c r="G21" s="25">
        <f t="shared" si="4"/>
        <v>111.88317057364409</v>
      </c>
      <c r="H21" s="44">
        <v>22374.5</v>
      </c>
      <c r="I21" s="25">
        <v>21691</v>
      </c>
      <c r="J21" s="25">
        <f t="shared" si="8"/>
        <v>96.945183132583963</v>
      </c>
      <c r="K21" s="25">
        <v>21691</v>
      </c>
      <c r="L21" s="26">
        <f t="shared" si="9"/>
        <v>100</v>
      </c>
      <c r="P21" s="15"/>
      <c r="Q21" s="15"/>
      <c r="R21" s="15"/>
    </row>
    <row r="22" spans="1:18" ht="39.6" x14ac:dyDescent="0.3">
      <c r="A22" s="4" t="s">
        <v>14</v>
      </c>
      <c r="B22" s="1" t="s">
        <v>61</v>
      </c>
      <c r="C22" s="44">
        <v>14854.7</v>
      </c>
      <c r="D22" s="25">
        <v>10672.5</v>
      </c>
      <c r="E22" s="44">
        <v>15833.4</v>
      </c>
      <c r="F22" s="25">
        <v>15438.2</v>
      </c>
      <c r="G22" s="25">
        <f t="shared" si="4"/>
        <v>97.504010509429435</v>
      </c>
      <c r="H22" s="44">
        <v>6200.6</v>
      </c>
      <c r="I22" s="25">
        <v>7695.8</v>
      </c>
      <c r="J22" s="25">
        <f t="shared" si="8"/>
        <v>124.11379543915105</v>
      </c>
      <c r="K22" s="25">
        <v>8183.8</v>
      </c>
      <c r="L22" s="26">
        <f t="shared" si="9"/>
        <v>106.34112113100653</v>
      </c>
      <c r="P22" s="15"/>
      <c r="Q22" s="15"/>
      <c r="R22" s="15"/>
    </row>
    <row r="23" spans="1:18" x14ac:dyDescent="0.3">
      <c r="A23" s="61"/>
      <c r="B23" s="62"/>
      <c r="C23" s="62"/>
      <c r="D23" s="62"/>
      <c r="E23" s="62"/>
      <c r="F23" s="62"/>
      <c r="G23" s="62"/>
      <c r="H23" s="50"/>
      <c r="I23" s="17"/>
      <c r="J23" s="17"/>
      <c r="K23" s="17"/>
      <c r="L23" s="18"/>
    </row>
    <row r="24" spans="1:18" x14ac:dyDescent="0.3">
      <c r="A24" s="3" t="s">
        <v>15</v>
      </c>
      <c r="B24" s="2" t="s">
        <v>62</v>
      </c>
      <c r="C24" s="43">
        <f>SUM(C25:C29)</f>
        <v>132494.90000000002</v>
      </c>
      <c r="D24" s="23">
        <f>SUM(D25:D29)</f>
        <v>133031.29999999999</v>
      </c>
      <c r="E24" s="43">
        <f>E25+E26+E27+E28+E29</f>
        <v>65202.2</v>
      </c>
      <c r="F24" s="23">
        <f>SUM(F25:F29)</f>
        <v>126971.4</v>
      </c>
      <c r="G24" s="23" t="s">
        <v>120</v>
      </c>
      <c r="H24" s="43">
        <f>SUM(H25:H29)</f>
        <v>41270.699999999997</v>
      </c>
      <c r="I24" s="23">
        <f>SUM(I25:I29)</f>
        <v>66082.5</v>
      </c>
      <c r="J24" s="23">
        <f t="shared" ref="J24:J27" si="10">I24/H24*100</f>
        <v>160.11964904884096</v>
      </c>
      <c r="K24" s="23">
        <f>SUM(K25:K29)</f>
        <v>55514.5</v>
      </c>
      <c r="L24" s="24">
        <f t="shared" ref="L24:L29" si="11">K24/I24*100</f>
        <v>84.007868951689176</v>
      </c>
    </row>
    <row r="25" spans="1:18" x14ac:dyDescent="0.3">
      <c r="A25" s="4" t="s">
        <v>16</v>
      </c>
      <c r="B25" s="1" t="s">
        <v>63</v>
      </c>
      <c r="C25" s="44">
        <v>1068.5</v>
      </c>
      <c r="D25" s="27">
        <v>1260</v>
      </c>
      <c r="E25" s="44">
        <v>1260</v>
      </c>
      <c r="F25" s="25">
        <v>1482</v>
      </c>
      <c r="G25" s="25">
        <f t="shared" si="4"/>
        <v>117.61904761904762</v>
      </c>
      <c r="H25" s="44">
        <v>1260</v>
      </c>
      <c r="I25" s="25">
        <v>1482</v>
      </c>
      <c r="J25" s="25">
        <f t="shared" si="10"/>
        <v>117.61904761904762</v>
      </c>
      <c r="K25" s="25">
        <v>1482</v>
      </c>
      <c r="L25" s="26">
        <f t="shared" si="11"/>
        <v>100</v>
      </c>
      <c r="P25" s="15"/>
      <c r="Q25" s="15"/>
      <c r="R25" s="15"/>
    </row>
    <row r="26" spans="1:18" x14ac:dyDescent="0.3">
      <c r="A26" s="4" t="s">
        <v>17</v>
      </c>
      <c r="B26" s="1" t="s">
        <v>64</v>
      </c>
      <c r="C26" s="44">
        <v>22385.3</v>
      </c>
      <c r="D26" s="25">
        <v>21355.8</v>
      </c>
      <c r="E26" s="44">
        <v>20955.8</v>
      </c>
      <c r="F26" s="25">
        <v>23132.6</v>
      </c>
      <c r="G26" s="25">
        <f t="shared" si="4"/>
        <v>110.38757766346311</v>
      </c>
      <c r="H26" s="44">
        <v>10955.8</v>
      </c>
      <c r="I26" s="25">
        <v>18132.599999999999</v>
      </c>
      <c r="J26" s="25">
        <f t="shared" si="10"/>
        <v>165.50685481662683</v>
      </c>
      <c r="K26" s="25">
        <v>18132.599999999999</v>
      </c>
      <c r="L26" s="26">
        <f t="shared" si="11"/>
        <v>100</v>
      </c>
      <c r="P26" s="15"/>
      <c r="Q26" s="15"/>
      <c r="R26" s="15"/>
    </row>
    <row r="27" spans="1:18" x14ac:dyDescent="0.3">
      <c r="A27" s="4" t="s">
        <v>18</v>
      </c>
      <c r="B27" s="1" t="s">
        <v>65</v>
      </c>
      <c r="C27" s="44">
        <v>106492.1</v>
      </c>
      <c r="D27" s="25">
        <v>107558</v>
      </c>
      <c r="E27" s="44">
        <v>41928.9</v>
      </c>
      <c r="F27" s="25">
        <v>100573.4</v>
      </c>
      <c r="G27" s="25" t="s">
        <v>115</v>
      </c>
      <c r="H27" s="44">
        <v>28728.9</v>
      </c>
      <c r="I27" s="25">
        <v>45184.5</v>
      </c>
      <c r="J27" s="25">
        <f t="shared" si="10"/>
        <v>157.27890730240279</v>
      </c>
      <c r="K27" s="25">
        <v>34616.5</v>
      </c>
      <c r="L27" s="26">
        <f t="shared" si="11"/>
        <v>76.611448616229012</v>
      </c>
      <c r="P27" s="15"/>
      <c r="Q27" s="15"/>
      <c r="R27" s="15"/>
    </row>
    <row r="28" spans="1:18" x14ac:dyDescent="0.3">
      <c r="A28" s="4" t="s">
        <v>19</v>
      </c>
      <c r="B28" s="1" t="s">
        <v>66</v>
      </c>
      <c r="C28" s="44">
        <v>2324.8000000000002</v>
      </c>
      <c r="D28" s="25">
        <v>1631.5</v>
      </c>
      <c r="E28" s="44">
        <v>731.5</v>
      </c>
      <c r="F28" s="25">
        <v>934.5</v>
      </c>
      <c r="G28" s="25">
        <f t="shared" si="4"/>
        <v>127.7511961722488</v>
      </c>
      <c r="H28" s="44">
        <v>0</v>
      </c>
      <c r="I28" s="25">
        <v>434.5</v>
      </c>
      <c r="J28" s="25">
        <v>0</v>
      </c>
      <c r="K28" s="25">
        <v>434.5</v>
      </c>
      <c r="L28" s="26">
        <f t="shared" si="11"/>
        <v>100</v>
      </c>
      <c r="P28" s="15"/>
      <c r="Q28" s="15"/>
      <c r="R28" s="15"/>
    </row>
    <row r="29" spans="1:18" ht="26.4" x14ac:dyDescent="0.3">
      <c r="A29" s="4" t="s">
        <v>20</v>
      </c>
      <c r="B29" s="1" t="s">
        <v>67</v>
      </c>
      <c r="C29" s="44">
        <v>224.2</v>
      </c>
      <c r="D29" s="27">
        <v>1226</v>
      </c>
      <c r="E29" s="44">
        <v>326</v>
      </c>
      <c r="F29" s="25">
        <v>848.9</v>
      </c>
      <c r="G29" s="25" t="s">
        <v>123</v>
      </c>
      <c r="H29" s="44">
        <v>326</v>
      </c>
      <c r="I29" s="25">
        <v>848.9</v>
      </c>
      <c r="J29" s="25" t="s">
        <v>123</v>
      </c>
      <c r="K29" s="25">
        <v>848.9</v>
      </c>
      <c r="L29" s="26">
        <f t="shared" si="11"/>
        <v>100</v>
      </c>
      <c r="P29" s="15"/>
      <c r="Q29" s="15"/>
      <c r="R29" s="15"/>
    </row>
    <row r="30" spans="1:18" x14ac:dyDescent="0.3">
      <c r="A30" s="75"/>
      <c r="B30" s="76"/>
      <c r="C30" s="76"/>
      <c r="D30" s="76"/>
      <c r="E30" s="76"/>
      <c r="F30" s="76"/>
      <c r="G30" s="76"/>
      <c r="H30" s="84"/>
      <c r="I30" s="17"/>
      <c r="J30" s="17"/>
      <c r="K30" s="17"/>
      <c r="L30" s="18"/>
    </row>
    <row r="31" spans="1:18" x14ac:dyDescent="0.3">
      <c r="A31" s="3" t="s">
        <v>21</v>
      </c>
      <c r="B31" s="2" t="s">
        <v>68</v>
      </c>
      <c r="C31" s="43">
        <f>SUM(C32:C35)</f>
        <v>202453.1</v>
      </c>
      <c r="D31" s="23">
        <f t="shared" ref="D31:F31" si="12">SUM(D32:D35)</f>
        <v>414579.8</v>
      </c>
      <c r="E31" s="43">
        <f>E32+E33+E34+E35</f>
        <v>178021</v>
      </c>
      <c r="F31" s="23">
        <f t="shared" si="12"/>
        <v>988787.60000000009</v>
      </c>
      <c r="G31" s="25" t="s">
        <v>116</v>
      </c>
      <c r="H31" s="43">
        <f t="shared" ref="H31" si="13">SUM(H32:H35)</f>
        <v>252907.7</v>
      </c>
      <c r="I31" s="23">
        <f t="shared" ref="I31" si="14">SUM(I32:I35)</f>
        <v>361267.60000000003</v>
      </c>
      <c r="J31" s="23">
        <f t="shared" ref="J31:J39" si="15">I31/H31*100</f>
        <v>142.84563103456321</v>
      </c>
      <c r="K31" s="23">
        <f t="shared" ref="K31" si="16">SUM(K32:K35)</f>
        <v>118063.9</v>
      </c>
      <c r="L31" s="24">
        <f>K31/I31*100</f>
        <v>32.680456260124068</v>
      </c>
    </row>
    <row r="32" spans="1:18" x14ac:dyDescent="0.3">
      <c r="A32" s="4" t="s">
        <v>22</v>
      </c>
      <c r="B32" s="1" t="s">
        <v>69</v>
      </c>
      <c r="C32" s="44">
        <v>11666.8</v>
      </c>
      <c r="D32" s="25">
        <v>177369</v>
      </c>
      <c r="E32" s="44">
        <v>16402.5</v>
      </c>
      <c r="F32" s="25">
        <v>74211.8</v>
      </c>
      <c r="G32" s="25" t="s">
        <v>117</v>
      </c>
      <c r="H32" s="44">
        <v>17352.5</v>
      </c>
      <c r="I32" s="25">
        <v>17282</v>
      </c>
      <c r="J32" s="25">
        <f t="shared" si="15"/>
        <v>99.593718484368239</v>
      </c>
      <c r="K32" s="25">
        <v>17186</v>
      </c>
      <c r="L32" s="26">
        <f t="shared" ref="L32:L35" si="17">K32/I32*100</f>
        <v>99.444508737414651</v>
      </c>
      <c r="O32" s="11" t="s">
        <v>103</v>
      </c>
      <c r="P32" s="15"/>
      <c r="Q32" s="15"/>
      <c r="R32" s="15"/>
    </row>
    <row r="33" spans="1:18" x14ac:dyDescent="0.3">
      <c r="A33" s="4" t="s">
        <v>23</v>
      </c>
      <c r="B33" s="1" t="s">
        <v>70</v>
      </c>
      <c r="C33" s="44">
        <v>42488.7</v>
      </c>
      <c r="D33" s="25">
        <v>22023.9</v>
      </c>
      <c r="E33" s="44">
        <v>25000</v>
      </c>
      <c r="F33" s="25">
        <v>48652</v>
      </c>
      <c r="G33" s="25" t="s">
        <v>118</v>
      </c>
      <c r="H33" s="44">
        <v>0</v>
      </c>
      <c r="I33" s="25">
        <v>55122</v>
      </c>
      <c r="J33" s="25">
        <v>0</v>
      </c>
      <c r="K33" s="25">
        <v>50</v>
      </c>
      <c r="L33" s="26">
        <v>0</v>
      </c>
      <c r="P33" s="15"/>
      <c r="Q33" s="15"/>
      <c r="R33" s="15"/>
    </row>
    <row r="34" spans="1:18" x14ac:dyDescent="0.3">
      <c r="A34" s="5" t="s">
        <v>24</v>
      </c>
      <c r="B34" s="1" t="s">
        <v>71</v>
      </c>
      <c r="C34" s="44">
        <v>126238.7</v>
      </c>
      <c r="D34" s="25">
        <v>190505.7</v>
      </c>
      <c r="E34" s="44">
        <v>114987</v>
      </c>
      <c r="F34" s="25">
        <v>845020.9</v>
      </c>
      <c r="G34" s="25" t="s">
        <v>119</v>
      </c>
      <c r="H34" s="44">
        <v>213923.7</v>
      </c>
      <c r="I34" s="25">
        <v>267960.7</v>
      </c>
      <c r="J34" s="25">
        <v>0</v>
      </c>
      <c r="K34" s="25">
        <v>79925</v>
      </c>
      <c r="L34" s="26">
        <f t="shared" si="17"/>
        <v>29.827135098542435</v>
      </c>
      <c r="P34" s="15"/>
      <c r="Q34" s="15"/>
      <c r="R34" s="15"/>
    </row>
    <row r="35" spans="1:18" ht="26.4" x14ac:dyDescent="0.3">
      <c r="A35" s="4" t="s">
        <v>25</v>
      </c>
      <c r="B35" s="1" t="s">
        <v>72</v>
      </c>
      <c r="C35" s="44">
        <v>22058.9</v>
      </c>
      <c r="D35" s="25">
        <v>24681.200000000001</v>
      </c>
      <c r="E35" s="44">
        <v>21631.5</v>
      </c>
      <c r="F35" s="25">
        <v>20902.900000000001</v>
      </c>
      <c r="G35" s="25">
        <f t="shared" si="4"/>
        <v>96.631763862885151</v>
      </c>
      <c r="H35" s="44">
        <v>21631.5</v>
      </c>
      <c r="I35" s="25">
        <v>20902.900000000001</v>
      </c>
      <c r="J35" s="25">
        <f t="shared" si="15"/>
        <v>96.631763862885151</v>
      </c>
      <c r="K35" s="25">
        <v>20902.900000000001</v>
      </c>
      <c r="L35" s="26">
        <f t="shared" si="17"/>
        <v>100</v>
      </c>
      <c r="P35" s="15"/>
      <c r="Q35" s="15"/>
      <c r="R35" s="15"/>
    </row>
    <row r="36" spans="1:18" ht="15.6" customHeight="1" x14ac:dyDescent="0.3">
      <c r="A36" s="61"/>
      <c r="B36" s="62"/>
      <c r="C36" s="62"/>
      <c r="D36" s="62"/>
      <c r="E36" s="62"/>
      <c r="F36" s="62"/>
      <c r="G36" s="62"/>
      <c r="H36" s="84"/>
      <c r="I36" s="17"/>
      <c r="J36" s="25"/>
      <c r="K36" s="17"/>
      <c r="L36" s="18"/>
    </row>
    <row r="37" spans="1:18" x14ac:dyDescent="0.3">
      <c r="A37" s="3" t="s">
        <v>26</v>
      </c>
      <c r="B37" s="2" t="s">
        <v>73</v>
      </c>
      <c r="C37" s="43">
        <f>SUM(C38:C38)</f>
        <v>318859.8</v>
      </c>
      <c r="D37" s="23">
        <f>SUM(D38:D38)+D39</f>
        <v>2719730.6</v>
      </c>
      <c r="E37" s="51">
        <f>SUM(E38:E39)</f>
        <v>46.6</v>
      </c>
      <c r="F37" s="52">
        <f>F38+F39</f>
        <v>25</v>
      </c>
      <c r="G37" s="52">
        <f>F37/E37*100</f>
        <v>53.648068669527895</v>
      </c>
      <c r="H37" s="43">
        <f>SUM(H38:H39)</f>
        <v>36.6</v>
      </c>
      <c r="I37" s="23">
        <f>I38+I39</f>
        <v>25</v>
      </c>
      <c r="J37" s="25">
        <f t="shared" si="15"/>
        <v>68.30601092896174</v>
      </c>
      <c r="K37" s="23">
        <f>K38+K39</f>
        <v>25</v>
      </c>
      <c r="L37" s="24">
        <f>K37/I37*100</f>
        <v>100</v>
      </c>
      <c r="M37" s="34"/>
    </row>
    <row r="38" spans="1:18" ht="26.4" x14ac:dyDescent="0.3">
      <c r="A38" s="4" t="s">
        <v>97</v>
      </c>
      <c r="B38" s="1" t="s">
        <v>96</v>
      </c>
      <c r="C38" s="44">
        <v>318859.8</v>
      </c>
      <c r="D38" s="25">
        <v>2719694</v>
      </c>
      <c r="E38" s="53">
        <v>10</v>
      </c>
      <c r="F38" s="54">
        <v>0</v>
      </c>
      <c r="G38" s="54">
        <f t="shared" si="4"/>
        <v>0</v>
      </c>
      <c r="H38" s="44">
        <v>0</v>
      </c>
      <c r="I38" s="25">
        <v>0</v>
      </c>
      <c r="J38" s="25">
        <v>0</v>
      </c>
      <c r="K38" s="25">
        <v>0</v>
      </c>
      <c r="L38" s="24">
        <v>0</v>
      </c>
      <c r="P38" s="15"/>
      <c r="Q38" s="15"/>
      <c r="R38" s="15"/>
    </row>
    <row r="39" spans="1:18" ht="26.4" x14ac:dyDescent="0.3">
      <c r="A39" s="4" t="s">
        <v>27</v>
      </c>
      <c r="B39" s="1" t="s">
        <v>74</v>
      </c>
      <c r="C39" s="44">
        <v>0</v>
      </c>
      <c r="D39" s="25">
        <v>36.6</v>
      </c>
      <c r="E39" s="53">
        <v>36.6</v>
      </c>
      <c r="F39" s="54">
        <v>25</v>
      </c>
      <c r="G39" s="54">
        <v>0</v>
      </c>
      <c r="H39" s="44">
        <v>36.6</v>
      </c>
      <c r="I39" s="25">
        <v>25</v>
      </c>
      <c r="J39" s="25">
        <f t="shared" si="15"/>
        <v>68.30601092896174</v>
      </c>
      <c r="K39" s="25">
        <v>25</v>
      </c>
      <c r="L39" s="24">
        <f t="shared" ref="L39" si="18">K39/I39*100</f>
        <v>100</v>
      </c>
      <c r="P39" s="15"/>
      <c r="Q39" s="15"/>
      <c r="R39" s="15"/>
    </row>
    <row r="40" spans="1:18" x14ac:dyDescent="0.3">
      <c r="A40" s="59"/>
      <c r="B40" s="60"/>
      <c r="C40" s="60"/>
      <c r="D40" s="60"/>
      <c r="E40" s="60"/>
      <c r="F40" s="60"/>
      <c r="G40" s="60"/>
      <c r="H40" s="84"/>
      <c r="I40" s="20"/>
      <c r="J40" s="17"/>
      <c r="K40" s="20"/>
      <c r="L40" s="18"/>
    </row>
    <row r="41" spans="1:18" x14ac:dyDescent="0.3">
      <c r="A41" s="3" t="s">
        <v>28</v>
      </c>
      <c r="B41" s="2" t="s">
        <v>75</v>
      </c>
      <c r="C41" s="43">
        <f>SUM(C42:C46)</f>
        <v>1058636.6000000001</v>
      </c>
      <c r="D41" s="23">
        <f>SUM(D42:D46)</f>
        <v>1172039.4000000001</v>
      </c>
      <c r="E41" s="43">
        <f>E42+E43+E44+E45+E46</f>
        <v>1457906.9</v>
      </c>
      <c r="F41" s="23">
        <f>SUM(F42:F46)</f>
        <v>1584637.5</v>
      </c>
      <c r="G41" s="23">
        <f t="shared" si="4"/>
        <v>108.69264011302779</v>
      </c>
      <c r="H41" s="43">
        <f>SUM(H42:H46)</f>
        <v>1307227.0999999999</v>
      </c>
      <c r="I41" s="23">
        <f>SUM(I42:I46)</f>
        <v>1419810.5</v>
      </c>
      <c r="J41" s="23">
        <f t="shared" ref="J41:J46" si="19">I41/H41*100</f>
        <v>108.6123826533278</v>
      </c>
      <c r="K41" s="23">
        <f>SUM(K42:K46)</f>
        <v>1412869.8</v>
      </c>
      <c r="L41" s="24">
        <f t="shared" ref="L41:L46" si="20">K41/I41*100</f>
        <v>99.511153072892483</v>
      </c>
    </row>
    <row r="42" spans="1:18" x14ac:dyDescent="0.3">
      <c r="A42" s="4" t="s">
        <v>104</v>
      </c>
      <c r="B42" s="1" t="s">
        <v>76</v>
      </c>
      <c r="C42" s="44">
        <v>427333.4</v>
      </c>
      <c r="D42" s="25">
        <v>458602</v>
      </c>
      <c r="E42" s="44">
        <v>436624.3</v>
      </c>
      <c r="F42" s="25">
        <v>470203</v>
      </c>
      <c r="G42" s="25">
        <f t="shared" si="4"/>
        <v>107.69052478297705</v>
      </c>
      <c r="H42" s="44">
        <v>436528.2</v>
      </c>
      <c r="I42" s="25">
        <v>470203</v>
      </c>
      <c r="J42" s="25">
        <f t="shared" si="19"/>
        <v>107.71423243675895</v>
      </c>
      <c r="K42" s="25">
        <v>468203</v>
      </c>
      <c r="L42" s="26">
        <f t="shared" si="20"/>
        <v>99.574651799329231</v>
      </c>
      <c r="P42" s="15"/>
      <c r="Q42" s="15"/>
      <c r="R42" s="15"/>
    </row>
    <row r="43" spans="1:18" x14ac:dyDescent="0.3">
      <c r="A43" s="4" t="s">
        <v>29</v>
      </c>
      <c r="B43" s="1" t="s">
        <v>77</v>
      </c>
      <c r="C43" s="44">
        <v>475261.3</v>
      </c>
      <c r="D43" s="25">
        <v>545845</v>
      </c>
      <c r="E43" s="44">
        <v>878112.4</v>
      </c>
      <c r="F43" s="25">
        <v>959759.2</v>
      </c>
      <c r="G43" s="25">
        <f t="shared" si="4"/>
        <v>109.29798964232825</v>
      </c>
      <c r="H43" s="44">
        <v>723778.7</v>
      </c>
      <c r="I43" s="25">
        <v>796636.8</v>
      </c>
      <c r="J43" s="25">
        <f t="shared" si="19"/>
        <v>110.06635039135581</v>
      </c>
      <c r="K43" s="25">
        <v>794387.1</v>
      </c>
      <c r="L43" s="26">
        <f t="shared" si="20"/>
        <v>99.717600291625985</v>
      </c>
      <c r="P43" s="15"/>
      <c r="Q43" s="15"/>
      <c r="R43" s="15"/>
    </row>
    <row r="44" spans="1:18" x14ac:dyDescent="0.3">
      <c r="A44" s="4" t="s">
        <v>30</v>
      </c>
      <c r="B44" s="1" t="s">
        <v>78</v>
      </c>
      <c r="C44" s="44">
        <v>130161.9</v>
      </c>
      <c r="D44" s="25">
        <v>123804.1</v>
      </c>
      <c r="E44" s="44">
        <v>119444.8</v>
      </c>
      <c r="F44" s="25">
        <v>121508.8</v>
      </c>
      <c r="G44" s="25">
        <f t="shared" si="4"/>
        <v>101.72799485620136</v>
      </c>
      <c r="H44" s="44">
        <v>122083.8</v>
      </c>
      <c r="I44" s="25">
        <v>124147.8</v>
      </c>
      <c r="J44" s="25">
        <f t="shared" si="19"/>
        <v>101.69064200164148</v>
      </c>
      <c r="K44" s="25">
        <v>120508.8</v>
      </c>
      <c r="L44" s="26">
        <f t="shared" si="20"/>
        <v>97.068816362432514</v>
      </c>
      <c r="P44" s="15"/>
      <c r="Q44" s="15"/>
      <c r="R44" s="15"/>
    </row>
    <row r="45" spans="1:18" x14ac:dyDescent="0.3">
      <c r="A45" s="4" t="s">
        <v>31</v>
      </c>
      <c r="B45" s="1" t="s">
        <v>79</v>
      </c>
      <c r="C45" s="44">
        <v>1627.9</v>
      </c>
      <c r="D45" s="25">
        <v>1852.2</v>
      </c>
      <c r="E45" s="44">
        <v>1540</v>
      </c>
      <c r="F45" s="25">
        <v>1566</v>
      </c>
      <c r="G45" s="25">
        <f t="shared" si="4"/>
        <v>101.6883116883117</v>
      </c>
      <c r="H45" s="44">
        <v>1040</v>
      </c>
      <c r="I45" s="25">
        <v>1163.7</v>
      </c>
      <c r="J45" s="25">
        <f t="shared" si="19"/>
        <v>111.89423076923077</v>
      </c>
      <c r="K45" s="25">
        <v>1163.7</v>
      </c>
      <c r="L45" s="26">
        <f t="shared" si="20"/>
        <v>100</v>
      </c>
      <c r="P45" s="15"/>
      <c r="Q45" s="15"/>
      <c r="R45" s="15"/>
    </row>
    <row r="46" spans="1:18" x14ac:dyDescent="0.3">
      <c r="A46" s="4" t="s">
        <v>32</v>
      </c>
      <c r="B46" s="1" t="s">
        <v>80</v>
      </c>
      <c r="C46" s="44">
        <v>24252.1</v>
      </c>
      <c r="D46" s="25">
        <v>41936.1</v>
      </c>
      <c r="E46" s="44">
        <v>22185.4</v>
      </c>
      <c r="F46" s="25">
        <v>31600.5</v>
      </c>
      <c r="G46" s="25">
        <f t="shared" si="4"/>
        <v>142.43827021374415</v>
      </c>
      <c r="H46" s="44">
        <v>23796.400000000001</v>
      </c>
      <c r="I46" s="25">
        <v>27659.200000000001</v>
      </c>
      <c r="J46" s="25">
        <f t="shared" si="19"/>
        <v>116.23270746835655</v>
      </c>
      <c r="K46" s="25">
        <v>28607.200000000001</v>
      </c>
      <c r="L46" s="26">
        <f t="shared" si="20"/>
        <v>103.42743101752762</v>
      </c>
      <c r="P46" s="15"/>
      <c r="Q46" s="15"/>
      <c r="R46" s="15"/>
    </row>
    <row r="47" spans="1:18" ht="15.6" customHeight="1" x14ac:dyDescent="0.3">
      <c r="A47" s="61"/>
      <c r="B47" s="62"/>
      <c r="C47" s="62"/>
      <c r="D47" s="62"/>
      <c r="E47" s="62"/>
      <c r="F47" s="62"/>
      <c r="G47" s="62"/>
      <c r="H47" s="84"/>
      <c r="I47" s="17"/>
      <c r="J47" s="17"/>
      <c r="K47" s="17"/>
      <c r="L47" s="18"/>
    </row>
    <row r="48" spans="1:18" x14ac:dyDescent="0.3">
      <c r="A48" s="3" t="s">
        <v>95</v>
      </c>
      <c r="B48" s="2" t="s">
        <v>81</v>
      </c>
      <c r="C48" s="43">
        <f>SUM(C49:C49)</f>
        <v>114463.6</v>
      </c>
      <c r="D48" s="23">
        <f>SUM(D49:D49)</f>
        <v>103591.5</v>
      </c>
      <c r="E48" s="43">
        <f>SUM(E49:E49)</f>
        <v>102155</v>
      </c>
      <c r="F48" s="23">
        <f>SUM(F49:F49)</f>
        <v>113185.2</v>
      </c>
      <c r="G48" s="23">
        <f t="shared" si="4"/>
        <v>110.79751358230141</v>
      </c>
      <c r="H48" s="43">
        <f>SUM(H49:H49)</f>
        <v>91544.2</v>
      </c>
      <c r="I48" s="23">
        <f>SUM(I49:I49)</f>
        <v>106521</v>
      </c>
      <c r="J48" s="23">
        <f t="shared" ref="J48:J49" si="21">I48/H48*100</f>
        <v>116.36018447919147</v>
      </c>
      <c r="K48" s="23">
        <f>SUM(K49:K49)</f>
        <v>108318</v>
      </c>
      <c r="L48" s="24">
        <f>K48/I48*100</f>
        <v>101.68699129749064</v>
      </c>
    </row>
    <row r="49" spans="1:18" x14ac:dyDescent="0.3">
      <c r="A49" s="4" t="s">
        <v>33</v>
      </c>
      <c r="B49" s="1" t="s">
        <v>82</v>
      </c>
      <c r="C49" s="44">
        <v>114463.6</v>
      </c>
      <c r="D49" s="25">
        <v>103591.5</v>
      </c>
      <c r="E49" s="44">
        <v>102155</v>
      </c>
      <c r="F49" s="25">
        <v>113185.2</v>
      </c>
      <c r="G49" s="25">
        <f t="shared" si="4"/>
        <v>110.79751358230141</v>
      </c>
      <c r="H49" s="44">
        <v>91544.2</v>
      </c>
      <c r="I49" s="25">
        <v>106521</v>
      </c>
      <c r="J49" s="25">
        <f t="shared" si="21"/>
        <v>116.36018447919147</v>
      </c>
      <c r="K49" s="25">
        <v>108318</v>
      </c>
      <c r="L49" s="26">
        <f>K49/I49*100</f>
        <v>101.68699129749064</v>
      </c>
      <c r="P49" s="15"/>
      <c r="Q49" s="15"/>
      <c r="R49" s="15"/>
    </row>
    <row r="50" spans="1:18" ht="15" x14ac:dyDescent="0.3">
      <c r="A50" s="77"/>
      <c r="B50" s="78"/>
      <c r="C50" s="78"/>
      <c r="D50" s="78"/>
      <c r="E50" s="78"/>
      <c r="F50" s="78"/>
      <c r="G50" s="78"/>
      <c r="H50" s="84"/>
      <c r="I50" s="17"/>
      <c r="J50" s="17"/>
      <c r="K50" s="17"/>
      <c r="L50" s="18"/>
    </row>
    <row r="51" spans="1:18" x14ac:dyDescent="0.3">
      <c r="A51" s="3" t="s">
        <v>34</v>
      </c>
      <c r="B51" s="2" t="s">
        <v>83</v>
      </c>
      <c r="C51" s="43">
        <f>SUM(C52:C52)</f>
        <v>4788.3</v>
      </c>
      <c r="D51" s="23">
        <f>SUM(D52:D52)</f>
        <v>332.9</v>
      </c>
      <c r="E51" s="43">
        <f>SUM(E52:E52)</f>
        <v>0</v>
      </c>
      <c r="F51" s="23">
        <f>SUM(F52:F52)</f>
        <v>0</v>
      </c>
      <c r="G51" s="23">
        <v>0</v>
      </c>
      <c r="H51" s="43">
        <f>SUM(H52:H52)</f>
        <v>0</v>
      </c>
      <c r="I51" s="23">
        <f>SUM(I52:I52)</f>
        <v>0</v>
      </c>
      <c r="J51" s="23">
        <v>0</v>
      </c>
      <c r="K51" s="23">
        <f>SUM(K52:K52)</f>
        <v>0</v>
      </c>
      <c r="L51" s="24">
        <v>0</v>
      </c>
    </row>
    <row r="52" spans="1:18" ht="27" thickBot="1" x14ac:dyDescent="0.35">
      <c r="A52" s="35" t="s">
        <v>35</v>
      </c>
      <c r="B52" s="36" t="s">
        <v>84</v>
      </c>
      <c r="C52" s="45">
        <v>4788.3</v>
      </c>
      <c r="D52" s="37">
        <v>332.9</v>
      </c>
      <c r="E52" s="45">
        <v>0</v>
      </c>
      <c r="F52" s="37">
        <v>0</v>
      </c>
      <c r="G52" s="37">
        <v>0</v>
      </c>
      <c r="H52" s="45">
        <v>0</v>
      </c>
      <c r="I52" s="37">
        <v>0</v>
      </c>
      <c r="J52" s="37">
        <v>0</v>
      </c>
      <c r="K52" s="37">
        <v>0</v>
      </c>
      <c r="L52" s="38">
        <v>0</v>
      </c>
      <c r="P52" s="15"/>
      <c r="Q52" s="15"/>
      <c r="R52" s="15"/>
    </row>
    <row r="53" spans="1:18" ht="15" x14ac:dyDescent="0.3">
      <c r="A53" s="82"/>
      <c r="B53" s="83"/>
      <c r="C53" s="83"/>
      <c r="D53" s="83"/>
      <c r="E53" s="83"/>
      <c r="F53" s="83"/>
      <c r="G53" s="83"/>
      <c r="H53" s="84"/>
      <c r="I53" s="85"/>
      <c r="J53" s="85"/>
      <c r="K53" s="85"/>
      <c r="L53" s="86"/>
    </row>
    <row r="54" spans="1:18" x14ac:dyDescent="0.3">
      <c r="A54" s="3" t="s">
        <v>36</v>
      </c>
      <c r="B54" s="2" t="s">
        <v>85</v>
      </c>
      <c r="C54" s="43">
        <f>SUM(C55:C58)</f>
        <v>87603.700000000012</v>
      </c>
      <c r="D54" s="23">
        <f>SUM(D55:D58)</f>
        <v>92428.4</v>
      </c>
      <c r="E54" s="43">
        <f>E55+E56+E57+E58</f>
        <v>50591.199999999997</v>
      </c>
      <c r="F54" s="23">
        <f>SUM(F55:F58)</f>
        <v>49594.6</v>
      </c>
      <c r="G54" s="23">
        <f t="shared" ref="G54:G69" si="22">F54/E54*100</f>
        <v>98.030092189946089</v>
      </c>
      <c r="H54" s="43">
        <f>SUM(H55:H58)</f>
        <v>59363.199999999997</v>
      </c>
      <c r="I54" s="23">
        <f>SUM(I55:I58)</f>
        <v>60972.2</v>
      </c>
      <c r="J54" s="23">
        <f t="shared" ref="J54:J58" si="23">I54/H54*100</f>
        <v>102.71043339981671</v>
      </c>
      <c r="K54" s="23">
        <f>SUM(K55:K58)</f>
        <v>82893.400000000009</v>
      </c>
      <c r="L54" s="24">
        <f t="shared" ref="L54:L58" si="24">K54/I54*100</f>
        <v>135.9527784793726</v>
      </c>
    </row>
    <row r="55" spans="1:18" x14ac:dyDescent="0.3">
      <c r="A55" s="4" t="s">
        <v>37</v>
      </c>
      <c r="B55" s="1" t="s">
        <v>86</v>
      </c>
      <c r="C55" s="44">
        <v>6319.2</v>
      </c>
      <c r="D55" s="25">
        <v>7777.2</v>
      </c>
      <c r="E55" s="44">
        <v>7977.2</v>
      </c>
      <c r="F55" s="25">
        <v>7905.1</v>
      </c>
      <c r="G55" s="25">
        <f t="shared" si="22"/>
        <v>99.09617409617411</v>
      </c>
      <c r="H55" s="44">
        <v>7977.2</v>
      </c>
      <c r="I55" s="25">
        <v>7905.1</v>
      </c>
      <c r="J55" s="25">
        <f t="shared" si="23"/>
        <v>99.09617409617411</v>
      </c>
      <c r="K55" s="25">
        <v>7905.1</v>
      </c>
      <c r="L55" s="26">
        <f t="shared" si="24"/>
        <v>100</v>
      </c>
      <c r="P55" s="15"/>
      <c r="Q55" s="15"/>
      <c r="R55" s="15"/>
    </row>
    <row r="56" spans="1:18" ht="25.5" customHeight="1" x14ac:dyDescent="0.3">
      <c r="A56" s="4" t="s">
        <v>38</v>
      </c>
      <c r="B56" s="1" t="s">
        <v>87</v>
      </c>
      <c r="C56" s="44">
        <v>15355.7</v>
      </c>
      <c r="D56" s="25">
        <v>19711</v>
      </c>
      <c r="E56" s="44">
        <v>1366</v>
      </c>
      <c r="F56" s="25">
        <v>0</v>
      </c>
      <c r="G56" s="25">
        <f t="shared" si="22"/>
        <v>0</v>
      </c>
      <c r="H56" s="44">
        <v>2836</v>
      </c>
      <c r="I56" s="25">
        <v>0</v>
      </c>
      <c r="J56" s="25">
        <f t="shared" si="23"/>
        <v>0</v>
      </c>
      <c r="K56" s="25">
        <v>2430</v>
      </c>
      <c r="L56" s="26">
        <v>0</v>
      </c>
      <c r="P56" s="15"/>
      <c r="Q56" s="15"/>
      <c r="R56" s="15"/>
    </row>
    <row r="57" spans="1:18" x14ac:dyDescent="0.3">
      <c r="A57" s="5" t="s">
        <v>39</v>
      </c>
      <c r="B57" s="1" t="s">
        <v>88</v>
      </c>
      <c r="C57" s="44">
        <v>65788.800000000003</v>
      </c>
      <c r="D57" s="25">
        <v>64800.2</v>
      </c>
      <c r="E57" s="44">
        <v>41108</v>
      </c>
      <c r="F57" s="25">
        <v>41619.5</v>
      </c>
      <c r="G57" s="25">
        <f t="shared" si="22"/>
        <v>101.24428335117253</v>
      </c>
      <c r="H57" s="44">
        <v>48410</v>
      </c>
      <c r="I57" s="25">
        <v>52997.1</v>
      </c>
      <c r="J57" s="25">
        <f t="shared" si="23"/>
        <v>109.47552158644909</v>
      </c>
      <c r="K57" s="25">
        <v>72488.3</v>
      </c>
      <c r="L57" s="26">
        <f t="shared" si="24"/>
        <v>136.77786143015373</v>
      </c>
      <c r="P57" s="15"/>
      <c r="Q57" s="15"/>
      <c r="R57" s="15"/>
    </row>
    <row r="58" spans="1:18" ht="26.4" x14ac:dyDescent="0.3">
      <c r="A58" s="4" t="s">
        <v>40</v>
      </c>
      <c r="B58" s="1" t="s">
        <v>89</v>
      </c>
      <c r="C58" s="44">
        <v>140</v>
      </c>
      <c r="D58" s="25">
        <v>140</v>
      </c>
      <c r="E58" s="44">
        <v>140</v>
      </c>
      <c r="F58" s="25">
        <v>70</v>
      </c>
      <c r="G58" s="25">
        <f t="shared" si="22"/>
        <v>50</v>
      </c>
      <c r="H58" s="44">
        <v>140</v>
      </c>
      <c r="I58" s="25">
        <v>70</v>
      </c>
      <c r="J58" s="25">
        <f t="shared" si="23"/>
        <v>50</v>
      </c>
      <c r="K58" s="25">
        <v>70</v>
      </c>
      <c r="L58" s="26">
        <f t="shared" si="24"/>
        <v>100</v>
      </c>
      <c r="P58" s="15"/>
      <c r="Q58" s="15"/>
      <c r="R58" s="15"/>
    </row>
    <row r="59" spans="1:18" x14ac:dyDescent="0.3">
      <c r="A59" s="61"/>
      <c r="B59" s="62"/>
      <c r="C59" s="62"/>
      <c r="D59" s="62"/>
      <c r="E59" s="62"/>
      <c r="F59" s="62"/>
      <c r="G59" s="62"/>
      <c r="H59" s="84"/>
      <c r="I59" s="17"/>
      <c r="J59" s="17"/>
      <c r="K59" s="17"/>
      <c r="L59" s="18"/>
    </row>
    <row r="60" spans="1:18" x14ac:dyDescent="0.3">
      <c r="A60" s="3" t="s">
        <v>41</v>
      </c>
      <c r="B60" s="2" t="s">
        <v>90</v>
      </c>
      <c r="C60" s="43">
        <f>SUM(C61:C62)</f>
        <v>96195.799999999988</v>
      </c>
      <c r="D60" s="23">
        <f>SUM(D61:D62)</f>
        <v>155054.79999999999</v>
      </c>
      <c r="E60" s="43">
        <f>E61+E62</f>
        <v>89845.7</v>
      </c>
      <c r="F60" s="23">
        <f>SUM(F61:F62)</f>
        <v>85831</v>
      </c>
      <c r="G60" s="23">
        <f t="shared" si="22"/>
        <v>95.531561332373172</v>
      </c>
      <c r="H60" s="43">
        <f>SUM(H61:H62)</f>
        <v>74015.7</v>
      </c>
      <c r="I60" s="23">
        <f>SUM(I61:I62)</f>
        <v>190541</v>
      </c>
      <c r="J60" s="23" t="s">
        <v>123</v>
      </c>
      <c r="K60" s="23">
        <f>SUM(K61:K62)</f>
        <v>112009.7</v>
      </c>
      <c r="L60" s="24">
        <f>K60/I60*100</f>
        <v>58.785090872830516</v>
      </c>
    </row>
    <row r="61" spans="1:18" x14ac:dyDescent="0.3">
      <c r="A61" s="4" t="s">
        <v>42</v>
      </c>
      <c r="B61" s="1" t="s">
        <v>91</v>
      </c>
      <c r="C61" s="44">
        <v>36924.699999999997</v>
      </c>
      <c r="D61" s="25">
        <v>35654</v>
      </c>
      <c r="E61" s="44">
        <v>35000</v>
      </c>
      <c r="F61" s="25">
        <v>82501</v>
      </c>
      <c r="G61" s="25" t="s">
        <v>124</v>
      </c>
      <c r="H61" s="44">
        <v>20000</v>
      </c>
      <c r="I61" s="25">
        <v>82501</v>
      </c>
      <c r="J61" s="25" t="s">
        <v>122</v>
      </c>
      <c r="K61" s="25">
        <v>82501</v>
      </c>
      <c r="L61" s="26">
        <f t="shared" ref="L61:L62" si="25">K61/I61*100</f>
        <v>100</v>
      </c>
      <c r="P61" s="15"/>
      <c r="Q61" s="15"/>
      <c r="R61" s="15"/>
    </row>
    <row r="62" spans="1:18" x14ac:dyDescent="0.3">
      <c r="A62" s="4" t="s">
        <v>43</v>
      </c>
      <c r="B62" s="1" t="s">
        <v>92</v>
      </c>
      <c r="C62" s="44">
        <v>59271.1</v>
      </c>
      <c r="D62" s="25">
        <v>119400.8</v>
      </c>
      <c r="E62" s="44">
        <v>54845.7</v>
      </c>
      <c r="F62" s="25">
        <v>3330</v>
      </c>
      <c r="G62" s="25">
        <v>6.1</v>
      </c>
      <c r="H62" s="44">
        <v>54015.7</v>
      </c>
      <c r="I62" s="25">
        <v>108040</v>
      </c>
      <c r="J62" s="25">
        <f t="shared" ref="J62" si="26">I62/H62*100</f>
        <v>200.01592129695624</v>
      </c>
      <c r="K62" s="25">
        <v>29508.7</v>
      </c>
      <c r="L62" s="26">
        <f t="shared" si="25"/>
        <v>27.312754535357275</v>
      </c>
      <c r="P62" s="15"/>
      <c r="Q62" s="15"/>
      <c r="R62" s="15"/>
    </row>
    <row r="63" spans="1:18" x14ac:dyDescent="0.3">
      <c r="A63" s="61"/>
      <c r="B63" s="62"/>
      <c r="C63" s="62"/>
      <c r="D63" s="62"/>
      <c r="E63" s="62"/>
      <c r="F63" s="62"/>
      <c r="G63" s="62"/>
      <c r="H63" s="84"/>
      <c r="I63" s="17"/>
      <c r="J63" s="17"/>
      <c r="K63" s="17"/>
      <c r="L63" s="18"/>
    </row>
    <row r="64" spans="1:18" ht="26.4" x14ac:dyDescent="0.3">
      <c r="A64" s="3" t="s">
        <v>44</v>
      </c>
      <c r="B64" s="2" t="s">
        <v>93</v>
      </c>
      <c r="C64" s="43">
        <f>SUM(C65)</f>
        <v>15254.1</v>
      </c>
      <c r="D64" s="23">
        <f t="shared" ref="D64:F64" si="27">SUM(D65)</f>
        <v>491.3</v>
      </c>
      <c r="E64" s="43">
        <f t="shared" si="27"/>
        <v>8500</v>
      </c>
      <c r="F64" s="23">
        <f t="shared" si="27"/>
        <v>1200</v>
      </c>
      <c r="G64" s="23">
        <f t="shared" si="22"/>
        <v>14.117647058823529</v>
      </c>
      <c r="H64" s="43">
        <f t="shared" ref="H64" si="28">SUM(H65)</f>
        <v>15000</v>
      </c>
      <c r="I64" s="23">
        <f t="shared" ref="I64" si="29">SUM(I65)</f>
        <v>11505.1</v>
      </c>
      <c r="J64" s="23">
        <f t="shared" ref="J64:J65" si="30">I64/H64*100</f>
        <v>76.700666666666677</v>
      </c>
      <c r="K64" s="23">
        <f t="shared" ref="K64" si="31">SUM(K65)</f>
        <v>21749.8</v>
      </c>
      <c r="L64" s="24" t="s">
        <v>120</v>
      </c>
    </row>
    <row r="65" spans="1:18" ht="26.4" x14ac:dyDescent="0.3">
      <c r="A65" s="4" t="s">
        <v>45</v>
      </c>
      <c r="B65" s="1" t="s">
        <v>94</v>
      </c>
      <c r="C65" s="44">
        <v>15254.1</v>
      </c>
      <c r="D65" s="25">
        <v>491.3</v>
      </c>
      <c r="E65" s="44">
        <v>8500</v>
      </c>
      <c r="F65" s="25">
        <v>1200</v>
      </c>
      <c r="G65" s="25">
        <f t="shared" si="22"/>
        <v>14.117647058823529</v>
      </c>
      <c r="H65" s="44">
        <v>15000</v>
      </c>
      <c r="I65" s="25">
        <v>11505.1</v>
      </c>
      <c r="J65" s="25">
        <f t="shared" si="30"/>
        <v>76.700666666666677</v>
      </c>
      <c r="K65" s="25">
        <v>21749.8</v>
      </c>
      <c r="L65" s="26" t="s">
        <v>120</v>
      </c>
      <c r="P65" s="15"/>
      <c r="Q65" s="15"/>
      <c r="R65" s="15"/>
    </row>
    <row r="66" spans="1:18" ht="15" thickBot="1" x14ac:dyDescent="0.35">
      <c r="A66" s="61"/>
      <c r="B66" s="62"/>
      <c r="C66" s="62"/>
      <c r="D66" s="62"/>
      <c r="E66" s="62"/>
      <c r="F66" s="62"/>
      <c r="G66" s="62"/>
      <c r="H66" s="84"/>
      <c r="I66" s="17"/>
      <c r="J66" s="17"/>
      <c r="K66" s="17"/>
      <c r="L66" s="18"/>
    </row>
    <row r="67" spans="1:18" ht="15" thickBot="1" x14ac:dyDescent="0.35">
      <c r="A67" s="31" t="s">
        <v>46</v>
      </c>
      <c r="B67" s="32"/>
      <c r="C67" s="46">
        <f>C6+C15+C19+C24+C31+C37+C41+C48+C51+C54+C60+C64</f>
        <v>2351748.1</v>
      </c>
      <c r="D67" s="33">
        <f>D6+D15+D19+D24+D31+D37+D41+D48+D51+D54+D60+D64</f>
        <v>5113844.7000000011</v>
      </c>
      <c r="E67" s="46">
        <f>E6+E15+E19+E24+E31+E37+E41+E48+E51+E54+E60+E64</f>
        <v>2318768.8000000003</v>
      </c>
      <c r="F67" s="33">
        <f>F64+F60+F54+F51+F48+F41+F37+F31+F24+F19+F15+F6</f>
        <v>3334771.1</v>
      </c>
      <c r="G67" s="33">
        <f>F67/E67*100</f>
        <v>143.81645552588077</v>
      </c>
      <c r="H67" s="48">
        <f>H6+H15+H19+H24+H31+H37+H41+H48+H51+H54+H60+H64</f>
        <v>2119785.7999999998</v>
      </c>
      <c r="I67" s="28">
        <f>I6+I15+I19+I24+I31+I37+I41+I48+I51+I54+I60+I64</f>
        <v>2572675.0000000005</v>
      </c>
      <c r="J67" s="28">
        <f t="shared" ref="J67:J69" si="32">I67/H67*100</f>
        <v>121.36485676996236</v>
      </c>
      <c r="K67" s="28">
        <f>K64+K60+K54+K48+K41+K37+K31+K24+K19+K15+K6</f>
        <v>2247180.9000000004</v>
      </c>
      <c r="L67" s="29">
        <f>K67/I67*100</f>
        <v>87.348028802705358</v>
      </c>
    </row>
    <row r="68" spans="1:18" ht="15.75" customHeight="1" thickBot="1" x14ac:dyDescent="0.35">
      <c r="A68" s="7" t="s">
        <v>98</v>
      </c>
      <c r="B68" s="8"/>
      <c r="C68" s="47">
        <v>0</v>
      </c>
      <c r="D68" s="30">
        <v>0</v>
      </c>
      <c r="E68" s="39">
        <v>28918.1</v>
      </c>
      <c r="F68" s="30">
        <v>0</v>
      </c>
      <c r="G68" s="30">
        <f t="shared" si="22"/>
        <v>0</v>
      </c>
      <c r="H68" s="39">
        <v>51050</v>
      </c>
      <c r="I68" s="30">
        <v>29456.7</v>
      </c>
      <c r="J68" s="30">
        <f t="shared" si="32"/>
        <v>57.701665034280111</v>
      </c>
      <c r="K68" s="30">
        <v>65336.1</v>
      </c>
      <c r="L68" s="26">
        <f>K68/I68*100</f>
        <v>221.80386805039259</v>
      </c>
    </row>
    <row r="69" spans="1:18" ht="27" thickBot="1" x14ac:dyDescent="0.35">
      <c r="A69" s="6" t="s">
        <v>99</v>
      </c>
      <c r="B69" s="19"/>
      <c r="C69" s="48">
        <f>C67+C68</f>
        <v>2351748.1</v>
      </c>
      <c r="D69" s="28">
        <f t="shared" ref="D69:K69" si="33">D67+D68</f>
        <v>5113844.7000000011</v>
      </c>
      <c r="E69" s="40">
        <f t="shared" si="33"/>
        <v>2347686.9000000004</v>
      </c>
      <c r="F69" s="28">
        <f t="shared" si="33"/>
        <v>3334771.1</v>
      </c>
      <c r="G69" s="28">
        <f t="shared" si="22"/>
        <v>142.04496775102334</v>
      </c>
      <c r="H69" s="40">
        <f t="shared" si="33"/>
        <v>2170835.7999999998</v>
      </c>
      <c r="I69" s="28">
        <f>I67+I68</f>
        <v>2602131.7000000007</v>
      </c>
      <c r="J69" s="28">
        <f t="shared" si="32"/>
        <v>119.86773481439734</v>
      </c>
      <c r="K69" s="28">
        <f t="shared" si="33"/>
        <v>2312517.0000000005</v>
      </c>
      <c r="L69" s="29">
        <f t="shared" ref="L69" si="34">K69/I69*100</f>
        <v>88.870098312087734</v>
      </c>
    </row>
    <row r="70" spans="1:18" x14ac:dyDescent="0.3">
      <c r="C70" s="79"/>
      <c r="D70" s="79"/>
      <c r="E70" s="79"/>
      <c r="F70" s="80"/>
      <c r="G70" s="80"/>
      <c r="H70" s="79"/>
    </row>
    <row r="71" spans="1:18" x14ac:dyDescent="0.3">
      <c r="C71" s="79"/>
      <c r="D71" s="79"/>
      <c r="E71" s="79"/>
      <c r="F71" s="80"/>
      <c r="G71" s="80"/>
      <c r="H71" s="79"/>
    </row>
    <row r="72" spans="1:18" x14ac:dyDescent="0.3">
      <c r="C72" s="79"/>
      <c r="D72" s="79"/>
      <c r="E72" s="79"/>
      <c r="F72" s="80"/>
      <c r="G72" s="80"/>
      <c r="H72" s="79"/>
    </row>
    <row r="73" spans="1:18" x14ac:dyDescent="0.3">
      <c r="C73" s="79"/>
      <c r="D73" s="79"/>
      <c r="E73" s="79"/>
      <c r="F73" s="80"/>
      <c r="G73" s="80"/>
      <c r="H73" s="79"/>
    </row>
    <row r="74" spans="1:18" x14ac:dyDescent="0.3">
      <c r="C74" s="79"/>
      <c r="D74" s="79"/>
      <c r="E74" s="79"/>
      <c r="F74" s="80"/>
      <c r="G74" s="80"/>
      <c r="H74" s="79"/>
    </row>
    <row r="75" spans="1:18" x14ac:dyDescent="0.3">
      <c r="C75" s="79"/>
      <c r="D75" s="79"/>
      <c r="E75" s="79"/>
      <c r="F75" s="80"/>
      <c r="G75" s="80"/>
      <c r="H75" s="79"/>
    </row>
    <row r="76" spans="1:18" x14ac:dyDescent="0.3">
      <c r="C76" s="79"/>
      <c r="D76" s="79"/>
      <c r="E76" s="79"/>
      <c r="F76" s="80"/>
      <c r="G76" s="80"/>
      <c r="H76" s="79"/>
    </row>
    <row r="77" spans="1:18" x14ac:dyDescent="0.3">
      <c r="C77" s="79"/>
      <c r="D77" s="79"/>
      <c r="E77" s="79"/>
      <c r="F77" s="80"/>
      <c r="G77" s="80"/>
      <c r="H77" s="79"/>
    </row>
    <row r="78" spans="1:18" x14ac:dyDescent="0.3">
      <c r="C78" s="79"/>
      <c r="D78" s="79"/>
      <c r="E78" s="79"/>
      <c r="F78" s="80"/>
      <c r="G78" s="80"/>
      <c r="H78" s="79"/>
    </row>
    <row r="79" spans="1:18" x14ac:dyDescent="0.3">
      <c r="C79" s="79"/>
      <c r="D79" s="79"/>
      <c r="E79" s="79"/>
      <c r="F79" s="80"/>
      <c r="G79" s="80"/>
      <c r="H79" s="79"/>
    </row>
    <row r="80" spans="1:18" x14ac:dyDescent="0.3">
      <c r="C80" s="79"/>
      <c r="D80" s="79"/>
      <c r="E80" s="79"/>
      <c r="F80" s="80"/>
      <c r="G80" s="80"/>
      <c r="H80" s="79"/>
    </row>
    <row r="81" spans="3:8" x14ac:dyDescent="0.3">
      <c r="C81" s="79"/>
      <c r="D81" s="79"/>
      <c r="E81" s="79"/>
      <c r="F81" s="80"/>
      <c r="G81" s="80"/>
      <c r="H81" s="79"/>
    </row>
    <row r="82" spans="3:8" x14ac:dyDescent="0.3">
      <c r="C82" s="79"/>
      <c r="D82" s="79"/>
      <c r="E82" s="79"/>
      <c r="F82" s="80"/>
      <c r="G82" s="80"/>
      <c r="H82" s="79"/>
    </row>
    <row r="83" spans="3:8" x14ac:dyDescent="0.3">
      <c r="C83" s="79"/>
      <c r="D83" s="79"/>
      <c r="E83" s="79"/>
      <c r="F83" s="80"/>
      <c r="G83" s="80"/>
      <c r="H83" s="79"/>
    </row>
    <row r="84" spans="3:8" x14ac:dyDescent="0.3">
      <c r="C84" s="79"/>
      <c r="D84" s="79"/>
      <c r="E84" s="79"/>
      <c r="F84" s="80"/>
      <c r="G84" s="80"/>
      <c r="H84" s="79"/>
    </row>
    <row r="85" spans="3:8" x14ac:dyDescent="0.3">
      <c r="C85" s="79"/>
      <c r="D85" s="79"/>
      <c r="E85" s="79"/>
      <c r="F85" s="80"/>
      <c r="G85" s="80"/>
      <c r="H85" s="79"/>
    </row>
    <row r="86" spans="3:8" x14ac:dyDescent="0.3">
      <c r="C86" s="79"/>
      <c r="D86" s="79"/>
      <c r="E86" s="79"/>
      <c r="F86" s="80"/>
      <c r="G86" s="80"/>
      <c r="H86" s="79"/>
    </row>
    <row r="87" spans="3:8" x14ac:dyDescent="0.3">
      <c r="C87" s="79"/>
      <c r="D87" s="79"/>
      <c r="E87" s="79"/>
      <c r="F87" s="80"/>
      <c r="G87" s="80"/>
      <c r="H87" s="79"/>
    </row>
    <row r="88" spans="3:8" x14ac:dyDescent="0.3">
      <c r="C88" s="79"/>
      <c r="D88" s="79"/>
      <c r="E88" s="79"/>
      <c r="F88" s="80"/>
      <c r="G88" s="80"/>
      <c r="H88" s="79"/>
    </row>
    <row r="89" spans="3:8" x14ac:dyDescent="0.3">
      <c r="C89" s="79"/>
      <c r="D89" s="79"/>
      <c r="E89" s="79"/>
      <c r="F89" s="80"/>
      <c r="G89" s="80"/>
      <c r="H89" s="79"/>
    </row>
  </sheetData>
  <mergeCells count="21">
    <mergeCell ref="A66:G66"/>
    <mergeCell ref="A63:G63"/>
    <mergeCell ref="A59:G59"/>
    <mergeCell ref="A53:G53"/>
    <mergeCell ref="A50:G50"/>
    <mergeCell ref="A47:G47"/>
    <mergeCell ref="A40:G40"/>
    <mergeCell ref="A36:G36"/>
    <mergeCell ref="A30:G30"/>
    <mergeCell ref="A23:G23"/>
    <mergeCell ref="A1:L1"/>
    <mergeCell ref="E3:G3"/>
    <mergeCell ref="A14:G14"/>
    <mergeCell ref="A18:G18"/>
    <mergeCell ref="H3:J3"/>
    <mergeCell ref="K3:L3"/>
    <mergeCell ref="A5:L5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2022-11-11T06:22:00Z</dcterms:modified>
</cp:coreProperties>
</file>