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3068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10" i="2"/>
  <c r="C27" i="2"/>
  <c r="D34" i="2"/>
  <c r="C21" i="2"/>
  <c r="C8" i="2"/>
  <c r="C15" i="2" l="1"/>
  <c r="C10" i="2"/>
  <c r="D14" i="2"/>
  <c r="D35" i="2" l="1"/>
  <c r="E35" i="2" s="1"/>
  <c r="D33" i="2"/>
  <c r="D32" i="2"/>
  <c r="E32" i="2" s="1"/>
  <c r="D31" i="2"/>
  <c r="E31" i="2" s="1"/>
  <c r="D30" i="2"/>
  <c r="D29" i="2"/>
  <c r="E29" i="2" s="1"/>
  <c r="C28" i="2"/>
  <c r="B28" i="2"/>
  <c r="B27" i="2"/>
  <c r="D26" i="2"/>
  <c r="E26" i="2" s="1"/>
  <c r="D25" i="2"/>
  <c r="D24" i="2"/>
  <c r="E24" i="2" s="1"/>
  <c r="D23" i="2"/>
  <c r="D22" i="2"/>
  <c r="E22" i="2" s="1"/>
  <c r="D20" i="2"/>
  <c r="E20" i="2" s="1"/>
  <c r="D19" i="2"/>
  <c r="D18" i="2"/>
  <c r="E18" i="2" s="1"/>
  <c r="D17" i="2"/>
  <c r="E17" i="2" s="1"/>
  <c r="D16" i="2"/>
  <c r="E16" i="2" s="1"/>
  <c r="B15" i="2"/>
  <c r="D13" i="2"/>
  <c r="E13" i="2" s="1"/>
  <c r="D12" i="2"/>
  <c r="E12" i="2" s="1"/>
  <c r="D11" i="2"/>
  <c r="E11" i="2" s="1"/>
  <c r="D9" i="2"/>
  <c r="E9" i="2" s="1"/>
  <c r="B8" i="2"/>
  <c r="D7" i="2"/>
  <c r="E7" i="2" s="1"/>
  <c r="C6" i="2"/>
  <c r="B6" i="2"/>
  <c r="D27" i="2" l="1"/>
  <c r="E27" i="2" s="1"/>
  <c r="D28" i="2"/>
  <c r="E28" i="2" s="1"/>
  <c r="D6" i="2"/>
  <c r="E6" i="2" s="1"/>
  <c r="D10" i="2"/>
  <c r="E10" i="2" s="1"/>
  <c r="D8" i="2"/>
  <c r="E8" i="2" s="1"/>
  <c r="D15" i="2"/>
  <c r="E15" i="2" s="1"/>
  <c r="D21" i="2"/>
  <c r="E21" i="2" s="1"/>
  <c r="B5" i="2"/>
  <c r="B36" i="2" s="1"/>
  <c r="C5" i="2"/>
  <c r="C36" i="2" l="1"/>
  <c r="D36" i="2" s="1"/>
  <c r="E36" i="2" s="1"/>
  <c r="D5" i="2"/>
  <c r="E5" i="2" s="1"/>
</calcChain>
</file>

<file path=xl/sharedStrings.xml><?xml version="1.0" encoding="utf-8"?>
<sst xmlns="http://schemas.openxmlformats.org/spreadsheetml/2006/main" count="45" uniqueCount="43">
  <si>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</si>
  <si>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</si>
  <si>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</si>
  <si>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</si>
  <si>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</si>
  <si>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</si>
  <si>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</si>
  <si>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</si>
  <si>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</si>
  <si>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</si>
  <si>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</si>
  <si>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</si>
  <si>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</si>
  <si>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</si>
  <si>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 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</si>
  <si>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</si>
  <si>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</si>
  <si>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</si>
  <si>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Единый налог на вмененный доход</t>
  </si>
  <si>
    <t xml:space="preserve">Налог, взимаемый  в связи с применением патентной системы налогообложения 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</si>
  <si>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</si>
  <si>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</si>
  <si>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</si>
  <si>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</si>
  <si>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</si>
  <si>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 xml:space="preserve">Прочие дотации (за достижение наилучших значений показателей по отдельным направлениям развития) </t>
  </si>
  <si>
    <t xml:space="preserve">Субсидии бюджетам субъектов Российской Федерации и муниципальных образований,в том числе: </t>
  </si>
  <si>
    <t xml:space="preserve">Субвенции от других бюджетов бюджетной системы Российской Федерации </t>
  </si>
  <si>
    <t>Возврат остатков субсидий, целевого назначения из бюджета</t>
  </si>
  <si>
    <t>Прочие межбюджетные трансферты, передаваемые  бюджетам городских округов</t>
  </si>
  <si>
    <t>Отклонение 
тыс.руб.</t>
  </si>
  <si>
    <t>тыс.руб</t>
  </si>
  <si>
    <t xml:space="preserve">Налог на доходы физических лиц </t>
  </si>
  <si>
    <t>(тыс.руб)</t>
  </si>
  <si>
    <t>%
к 2021 году</t>
  </si>
  <si>
    <t>Единый сельскохозяйственный налог</t>
  </si>
  <si>
    <t>-</t>
  </si>
  <si>
    <t xml:space="preserve">Сведения об исполнении  бюджета городского округа Лыткарино  за 6 месяцев 2022 года 
по доходам в разрезе видов доходов в сравнении с аналогичным периодом 2021 года 
</t>
  </si>
  <si>
    <t xml:space="preserve">6 месяцев
2021 год </t>
  </si>
  <si>
    <t xml:space="preserve">6 месяцев
2022 год </t>
  </si>
  <si>
    <t>Доходы от возврата остатков субсидий, субвенций и иных межбюджетных трансфертов, имеющих целевое назначение, прошлых лет</t>
  </si>
  <si>
    <t>в 10 раз</t>
  </si>
  <si>
    <t>в 3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</si>
</sst>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4" xfId="0" applyFont="1" applyFill="1" applyBorder="1" applyAlignment="1">
      <alignment horizontal="left" vertical="center" wrapText="1" readingOrder="1"/>
    </xf>
    <xf numFmtId="0" fontId="1" fillId="0" borderId="6" xfId="0" applyFont="1" applyFill="1" applyBorder="1" applyAlignment="1">
      <alignment horizontal="left" vertical="center" wrapText="1" readingOrder="1"/>
    </xf>
    <xf numFmtId="0" fontId="0" fillId="0" borderId="0" xfId="0" applyFont="1" applyFill="1"/>
    <xf numFmtId="3" fontId="5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/>
    <xf numFmtId="164" fontId="3" fillId="0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 readingOrder="1"/>
    </xf>
    <xf numFmtId="164" fontId="1" fillId="0" borderId="7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9" fillId="2" borderId="4" xfId="0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top" wrapText="1"/>
    </xf>
    <xf numFmtId="164" fontId="9" fillId="2" borderId="10" xfId="0" applyNumberFormat="1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readingOrder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readingOrder="1"/>
    </xf>
    <xf numFmtId="164" fontId="1" fillId="0" borderId="15" xfId="0" applyNumberFormat="1" applyFont="1" applyFill="1" applyBorder="1" applyAlignment="1">
      <alignment horizontal="center" vertical="center" wrapText="1" readingOrder="1"/>
    </xf>
    <xf numFmtId="165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left" vertical="center" wrapText="1" readingOrder="1"/>
    </xf>
    <xf numFmtId="165" fontId="1" fillId="0" borderId="7" xfId="0" applyNumberFormat="1" applyFont="1" applyFill="1" applyBorder="1" applyAlignment="1">
      <alignment horizontal="center" vertical="center" wrapText="1" readingOrder="1"/>
    </xf>
    <xf numFmtId="164" fontId="2" fillId="0" borderId="8" xfId="0" applyNumberFormat="1" applyFont="1" applyFill="1" applyBorder="1" applyAlignment="1">
      <alignment horizontal="center" vertical="center" wrapText="1" readingOrder="1"/>
    </xf>
    <xf numFmtId="165" fontId="2" fillId="0" borderId="17" xfId="0" applyNumberFormat="1" applyFont="1" applyFill="1" applyBorder="1" applyAlignment="1">
      <alignment horizontal="center" vertical="center" wrapText="1" readingOrder="1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Alignment="1">
      <alignment horizontal="right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164" fontId="1" fillId="0" borderId="3" xfId="0" applyNumberFormat="1" applyFont="1" applyFill="1" applyBorder="1" applyAlignment="1">
      <alignment horizontal="center" vertical="center" wrapText="1" readingOrder="1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164" fontId="1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110" zoomScaleNormal="110" workbookViewId="0">
      <selection activeCell="H6" sqref="H6"/>
    </sheetView>
  </sheetViews>
  <sheetFormatPr defaultColWidth="9.109375" defaultRowHeight="14.4" x14ac:dyDescent="0.3"/>
  <cols>
    <col min="1" max="1" width="59.44140625" style="3" customWidth="1"/>
    <col min="2" max="2" width="14.5546875" style="6" customWidth="1"/>
    <col min="3" max="3" width="13.33203125" style="6" customWidth="1"/>
    <col min="4" max="4" width="12.5546875" style="6" customWidth="1"/>
    <col min="5" max="5" width="13.5546875" style="6" customWidth="1"/>
    <col min="6" max="7" width="9.109375" style="3"/>
    <col min="8" max="8" width="12.33203125" style="3" customWidth="1"/>
    <col min="9" max="9" width="13.5546875" style="3" customWidth="1"/>
    <col min="10" max="10" width="12.6640625" style="3" customWidth="1"/>
    <col min="11" max="16384" width="9.109375" style="3"/>
  </cols>
  <sheetData>
    <row r="1" spans="1:10" ht="51" customHeight="1" x14ac:dyDescent="0.35">
      <c r="A1" s="39" t="s">
        <v>37</v>
      </c>
      <c r="B1" s="39"/>
      <c r="C1" s="39"/>
      <c r="D1" s="39"/>
      <c r="E1" s="39"/>
    </row>
    <row r="2" spans="1:10" ht="15" thickBot="1" x14ac:dyDescent="0.35">
      <c r="D2" s="18"/>
      <c r="E2" s="30" t="s">
        <v>33</v>
      </c>
    </row>
    <row r="3" spans="1:10" ht="34.950000000000003" customHeight="1" x14ac:dyDescent="0.3">
      <c r="A3" s="32" t="s">
        <v>0</v>
      </c>
      <c r="B3" s="34" t="s">
        <v>38</v>
      </c>
      <c r="C3" s="34" t="s">
        <v>39</v>
      </c>
      <c r="D3" s="36" t="s">
        <v>30</v>
      </c>
      <c r="E3" s="37"/>
    </row>
    <row r="4" spans="1:10" ht="28.2" thickBot="1" x14ac:dyDescent="0.35">
      <c r="A4" s="33"/>
      <c r="B4" s="35"/>
      <c r="C4" s="35"/>
      <c r="D4" s="20" t="s">
        <v>31</v>
      </c>
      <c r="E4" s="21" t="s">
        <v>34</v>
      </c>
    </row>
    <row r="5" spans="1:10" ht="22.5" customHeight="1" thickBot="1" x14ac:dyDescent="0.35">
      <c r="A5" s="23" t="s">
        <v>1</v>
      </c>
      <c r="B5" s="25">
        <f>B6+B8+B10+B15+B18+B19+B20+B21+B23+B24+B25+B26</f>
        <v>499874.09999999992</v>
      </c>
      <c r="C5" s="9">
        <f>C6+C8+C10+C15+C18+C19+C20+C21+C23+C24+C25+C26</f>
        <v>441643.50000000012</v>
      </c>
      <c r="D5" s="7">
        <f>C5-B5</f>
        <v>-58230.599999999802</v>
      </c>
      <c r="E5" s="26">
        <f>D5/B5</f>
        <v>-0.1164905323160368</v>
      </c>
    </row>
    <row r="6" spans="1:10" x14ac:dyDescent="0.3">
      <c r="A6" s="2" t="s">
        <v>2</v>
      </c>
      <c r="B6" s="10">
        <f>SUM(B7:B7)</f>
        <v>221329.4</v>
      </c>
      <c r="C6" s="10">
        <f>SUM(C7:C7)</f>
        <v>190117.1</v>
      </c>
      <c r="D6" s="19">
        <f t="shared" ref="D6:D36" si="0">C6-B6</f>
        <v>-31212.299999999988</v>
      </c>
      <c r="E6" s="24">
        <f t="shared" ref="E6:E36" si="1">D6/B6</f>
        <v>-0.14102193382352271</v>
      </c>
      <c r="H6" s="4"/>
      <c r="I6" s="5"/>
      <c r="J6" s="5"/>
    </row>
    <row r="7" spans="1:10" ht="15.6" x14ac:dyDescent="0.3">
      <c r="A7" s="13" t="s">
        <v>32</v>
      </c>
      <c r="B7" s="11">
        <v>221329.4</v>
      </c>
      <c r="C7" s="11">
        <v>190117.1</v>
      </c>
      <c r="D7" s="8">
        <f t="shared" si="0"/>
        <v>-31212.299999999988</v>
      </c>
      <c r="E7" s="22">
        <f t="shared" si="1"/>
        <v>-0.14102193382352271</v>
      </c>
      <c r="H7" s="4"/>
      <c r="I7" s="5"/>
      <c r="J7" s="5"/>
    </row>
    <row r="8" spans="1:10" ht="27.6" x14ac:dyDescent="0.3">
      <c r="A8" s="1" t="s">
        <v>3</v>
      </c>
      <c r="B8" s="11">
        <f>SUM(B9)</f>
        <v>3174.5</v>
      </c>
      <c r="C8" s="11">
        <f>SUM(C9)</f>
        <v>3530.1</v>
      </c>
      <c r="D8" s="8">
        <f t="shared" si="0"/>
        <v>355.59999999999991</v>
      </c>
      <c r="E8" s="22">
        <f t="shared" si="1"/>
        <v>0.1120176405733186</v>
      </c>
      <c r="H8" s="4"/>
      <c r="I8" s="4"/>
      <c r="J8" s="4"/>
    </row>
    <row r="9" spans="1:10" ht="31.2" x14ac:dyDescent="0.3">
      <c r="A9" s="13" t="s">
        <v>15</v>
      </c>
      <c r="B9" s="11">
        <v>3174.5</v>
      </c>
      <c r="C9" s="11">
        <v>3530.1</v>
      </c>
      <c r="D9" s="8">
        <f t="shared" si="0"/>
        <v>355.59999999999991</v>
      </c>
      <c r="E9" s="22">
        <f t="shared" si="1"/>
        <v>0.1120176405733186</v>
      </c>
      <c r="H9" s="4"/>
      <c r="I9" s="4"/>
      <c r="J9" s="4"/>
    </row>
    <row r="10" spans="1:10" x14ac:dyDescent="0.3">
      <c r="A10" s="1" t="s">
        <v>4</v>
      </c>
      <c r="B10" s="11">
        <f>SUM(B11:B14)</f>
        <v>90664.299999999988</v>
      </c>
      <c r="C10" s="11">
        <f>SUM(C11:C14)</f>
        <v>94721.600000000006</v>
      </c>
      <c r="D10" s="8">
        <f t="shared" si="0"/>
        <v>4057.3000000000175</v>
      </c>
      <c r="E10" s="22">
        <f t="shared" si="1"/>
        <v>4.4750800480453913E-2</v>
      </c>
      <c r="H10" s="4"/>
      <c r="I10" s="4"/>
      <c r="J10" s="4"/>
    </row>
    <row r="11" spans="1:10" ht="31.2" x14ac:dyDescent="0.3">
      <c r="A11" s="13" t="s">
        <v>16</v>
      </c>
      <c r="B11" s="11">
        <v>79904.2</v>
      </c>
      <c r="C11" s="11">
        <v>86762.4</v>
      </c>
      <c r="D11" s="8">
        <f t="shared" si="0"/>
        <v>6858.1999999999971</v>
      </c>
      <c r="E11" s="22">
        <f t="shared" si="1"/>
        <v>8.5830281762410449E-2</v>
      </c>
      <c r="H11" s="4"/>
      <c r="I11" s="4"/>
      <c r="J11" s="4"/>
    </row>
    <row r="12" spans="1:10" ht="15.6" x14ac:dyDescent="0.3">
      <c r="A12" s="14" t="s">
        <v>18</v>
      </c>
      <c r="B12" s="11">
        <v>2773.4</v>
      </c>
      <c r="C12" s="11">
        <v>87.8</v>
      </c>
      <c r="D12" s="8">
        <f t="shared" si="0"/>
        <v>-2685.6</v>
      </c>
      <c r="E12" s="22">
        <f t="shared" si="1"/>
        <v>-0.96834210716088553</v>
      </c>
      <c r="H12" s="4"/>
      <c r="I12" s="4"/>
      <c r="J12" s="4"/>
    </row>
    <row r="13" spans="1:10" ht="17.25" customHeight="1" x14ac:dyDescent="0.3">
      <c r="A13" s="14" t="s">
        <v>19</v>
      </c>
      <c r="B13" s="11">
        <v>7986.7</v>
      </c>
      <c r="C13" s="11">
        <v>7987.3</v>
      </c>
      <c r="D13" s="8">
        <f t="shared" si="0"/>
        <v>0.6000000000003638</v>
      </c>
      <c r="E13" s="22">
        <f t="shared" si="1"/>
        <v>7.5124895138212761E-5</v>
      </c>
      <c r="H13" s="4"/>
      <c r="I13" s="4"/>
      <c r="J13" s="4"/>
    </row>
    <row r="14" spans="1:10" ht="17.25" customHeight="1" x14ac:dyDescent="0.3">
      <c r="A14" s="14" t="s">
        <v>35</v>
      </c>
      <c r="B14" s="11">
        <v>0</v>
      </c>
      <c r="C14" s="11">
        <v>-115.9</v>
      </c>
      <c r="D14" s="8">
        <f t="shared" si="0"/>
        <v>-115.9</v>
      </c>
      <c r="E14" s="22">
        <v>0</v>
      </c>
      <c r="H14" s="4"/>
      <c r="I14" s="4"/>
      <c r="J14" s="4"/>
    </row>
    <row r="15" spans="1:10" x14ac:dyDescent="0.3">
      <c r="A15" s="1" t="s">
        <v>5</v>
      </c>
      <c r="B15" s="11">
        <f>SUM(B16:B17)</f>
        <v>103130.5</v>
      </c>
      <c r="C15" s="11">
        <f>SUM(C16:C17)</f>
        <v>84930.9</v>
      </c>
      <c r="D15" s="8">
        <f t="shared" si="0"/>
        <v>-18199.600000000006</v>
      </c>
      <c r="E15" s="22">
        <f t="shared" si="1"/>
        <v>-0.17647155788054947</v>
      </c>
      <c r="H15" s="4"/>
      <c r="I15" s="4"/>
      <c r="J15" s="4"/>
    </row>
    <row r="16" spans="1:10" ht="15.6" x14ac:dyDescent="0.3">
      <c r="A16" s="13" t="s">
        <v>20</v>
      </c>
      <c r="B16" s="11">
        <v>2362</v>
      </c>
      <c r="C16" s="8">
        <v>2665</v>
      </c>
      <c r="D16" s="8">
        <f t="shared" si="0"/>
        <v>303</v>
      </c>
      <c r="E16" s="22">
        <f t="shared" si="1"/>
        <v>0.12828111769686706</v>
      </c>
      <c r="H16" s="4"/>
      <c r="I16" s="4"/>
      <c r="J16" s="4"/>
    </row>
    <row r="17" spans="1:10" ht="15.6" x14ac:dyDescent="0.3">
      <c r="A17" s="13" t="s">
        <v>21</v>
      </c>
      <c r="B17" s="11">
        <v>100768.5</v>
      </c>
      <c r="C17" s="11">
        <v>82265.899999999994</v>
      </c>
      <c r="D17" s="8">
        <f t="shared" si="0"/>
        <v>-18502.600000000006</v>
      </c>
      <c r="E17" s="22">
        <f t="shared" si="1"/>
        <v>-0.18361491934483501</v>
      </c>
      <c r="H17" s="4"/>
      <c r="I17" s="4"/>
      <c r="J17" s="4"/>
    </row>
    <row r="18" spans="1:10" x14ac:dyDescent="0.3">
      <c r="A18" s="1" t="s">
        <v>6</v>
      </c>
      <c r="B18" s="11">
        <v>3223.1</v>
      </c>
      <c r="C18" s="11">
        <v>3686.1</v>
      </c>
      <c r="D18" s="8">
        <f t="shared" si="0"/>
        <v>463</v>
      </c>
      <c r="E18" s="22">
        <f t="shared" si="1"/>
        <v>0.14365052278861964</v>
      </c>
      <c r="H18" s="4"/>
      <c r="I18" s="4"/>
      <c r="J18" s="4"/>
    </row>
    <row r="19" spans="1:10" ht="27.6" x14ac:dyDescent="0.3">
      <c r="A19" s="1" t="s">
        <v>7</v>
      </c>
      <c r="B19" s="11">
        <v>0.1</v>
      </c>
      <c r="C19" s="11">
        <v>0</v>
      </c>
      <c r="D19" s="8">
        <f t="shared" si="0"/>
        <v>-0.1</v>
      </c>
      <c r="E19" s="22"/>
      <c r="H19" s="4"/>
      <c r="I19" s="4"/>
      <c r="J19" s="4"/>
    </row>
    <row r="20" spans="1:10" ht="41.4" x14ac:dyDescent="0.3">
      <c r="A20" s="1" t="s">
        <v>8</v>
      </c>
      <c r="B20" s="11">
        <v>53720.2</v>
      </c>
      <c r="C20" s="11">
        <v>45626.9</v>
      </c>
      <c r="D20" s="8">
        <f t="shared" si="0"/>
        <v>-8093.2999999999956</v>
      </c>
      <c r="E20" s="22">
        <f t="shared" si="1"/>
        <v>-0.15065655005007419</v>
      </c>
      <c r="H20" s="4"/>
      <c r="I20" s="4"/>
      <c r="J20" s="4"/>
    </row>
    <row r="21" spans="1:10" ht="27.6" x14ac:dyDescent="0.3">
      <c r="A21" s="1" t="s">
        <v>9</v>
      </c>
      <c r="B21" s="11">
        <f>SUM(B22:B22)</f>
        <v>259.8</v>
      </c>
      <c r="C21" s="11">
        <f>SUM(C22:C22)</f>
        <v>284.89999999999998</v>
      </c>
      <c r="D21" s="8">
        <f t="shared" si="0"/>
        <v>25.099999999999966</v>
      </c>
      <c r="E21" s="22">
        <f t="shared" si="1"/>
        <v>9.6612779060815876E-2</v>
      </c>
      <c r="H21" s="4"/>
      <c r="I21" s="4"/>
      <c r="J21" s="4"/>
    </row>
    <row r="22" spans="1:10" ht="31.2" customHeight="1" x14ac:dyDescent="0.3">
      <c r="A22" s="13" t="s">
        <v>17</v>
      </c>
      <c r="B22" s="11">
        <v>259.8</v>
      </c>
      <c r="C22" s="11">
        <v>284.89999999999998</v>
      </c>
      <c r="D22" s="8">
        <f t="shared" si="0"/>
        <v>25.099999999999966</v>
      </c>
      <c r="E22" s="22">
        <f t="shared" si="1"/>
        <v>9.6612779060815876E-2</v>
      </c>
      <c r="H22" s="4"/>
      <c r="I22" s="4"/>
      <c r="J22" s="4"/>
    </row>
    <row r="23" spans="1:10" ht="39.6" customHeight="1" x14ac:dyDescent="0.3">
      <c r="A23" s="1" t="s">
        <v>10</v>
      </c>
      <c r="B23" s="11">
        <v>208.5</v>
      </c>
      <c r="C23" s="11">
        <v>2345.6</v>
      </c>
      <c r="D23" s="8">
        <f t="shared" si="0"/>
        <v>2137.1</v>
      </c>
      <c r="E23" s="22" t="s">
        <v>41</v>
      </c>
      <c r="H23" s="4"/>
      <c r="I23" s="4"/>
      <c r="J23" s="4"/>
    </row>
    <row r="24" spans="1:10" ht="34.799999999999997" customHeight="1" x14ac:dyDescent="0.3">
      <c r="A24" s="1" t="s">
        <v>11</v>
      </c>
      <c r="B24" s="11">
        <v>23062.799999999999</v>
      </c>
      <c r="C24" s="11">
        <v>13773.9</v>
      </c>
      <c r="D24" s="8">
        <f t="shared" si="0"/>
        <v>-9288.9</v>
      </c>
      <c r="E24" s="22">
        <f t="shared" si="1"/>
        <v>-0.40276549248139859</v>
      </c>
      <c r="H24" s="4"/>
      <c r="I24" s="4"/>
      <c r="J24" s="4"/>
    </row>
    <row r="25" spans="1:10" ht="20.399999999999999" customHeight="1" x14ac:dyDescent="0.3">
      <c r="A25" s="1" t="s">
        <v>12</v>
      </c>
      <c r="B25" s="11">
        <v>663</v>
      </c>
      <c r="C25" s="11">
        <v>2619.4</v>
      </c>
      <c r="D25" s="8">
        <f t="shared" si="0"/>
        <v>1956.4</v>
      </c>
      <c r="E25" s="22" t="s">
        <v>42</v>
      </c>
      <c r="H25" s="4"/>
      <c r="I25" s="4"/>
      <c r="J25" s="4"/>
    </row>
    <row r="26" spans="1:10" ht="22.2" customHeight="1" thickBot="1" x14ac:dyDescent="0.35">
      <c r="A26" s="17" t="s">
        <v>13</v>
      </c>
      <c r="B26" s="27">
        <v>437.9</v>
      </c>
      <c r="C26" s="31">
        <v>7</v>
      </c>
      <c r="D26" s="28">
        <f t="shared" si="0"/>
        <v>-430.9</v>
      </c>
      <c r="E26" s="29">
        <f t="shared" si="1"/>
        <v>-0.98401461520895184</v>
      </c>
      <c r="H26" s="4"/>
      <c r="I26" s="4"/>
      <c r="J26" s="4"/>
    </row>
    <row r="27" spans="1:10" ht="19.5" customHeight="1" thickBot="1" x14ac:dyDescent="0.35">
      <c r="A27" s="23" t="s">
        <v>22</v>
      </c>
      <c r="B27" s="25">
        <f>B28+B35</f>
        <v>445981.5</v>
      </c>
      <c r="C27" s="9">
        <f>C28+C34+C35</f>
        <v>556327.19999999995</v>
      </c>
      <c r="D27" s="7">
        <f t="shared" si="0"/>
        <v>110345.69999999995</v>
      </c>
      <c r="E27" s="26">
        <f t="shared" si="1"/>
        <v>0.24742214643432509</v>
      </c>
      <c r="H27" s="4"/>
      <c r="I27" s="4"/>
      <c r="J27" s="4"/>
    </row>
    <row r="28" spans="1:10" ht="49.2" customHeight="1" x14ac:dyDescent="0.3">
      <c r="A28" s="16" t="s">
        <v>23</v>
      </c>
      <c r="B28" s="10">
        <f>B29+B30+B31+B32+B33</f>
        <v>450741</v>
      </c>
      <c r="C28" s="10">
        <f t="shared" ref="C28" si="2">C29+C30+C31+C32+C33</f>
        <v>561181.1</v>
      </c>
      <c r="D28" s="19">
        <f t="shared" si="0"/>
        <v>110440.09999999998</v>
      </c>
      <c r="E28" s="24">
        <f t="shared" si="1"/>
        <v>0.2450189798576122</v>
      </c>
      <c r="H28" s="4"/>
      <c r="I28" s="4"/>
      <c r="J28" s="4"/>
    </row>
    <row r="29" spans="1:10" ht="39" customHeight="1" x14ac:dyDescent="0.3">
      <c r="A29" s="12" t="s">
        <v>24</v>
      </c>
      <c r="B29" s="11">
        <v>271</v>
      </c>
      <c r="C29" s="11">
        <v>437</v>
      </c>
      <c r="D29" s="8">
        <f t="shared" si="0"/>
        <v>166</v>
      </c>
      <c r="E29" s="22">
        <f t="shared" si="1"/>
        <v>0.61254612546125464</v>
      </c>
      <c r="H29" s="4"/>
      <c r="I29" s="4"/>
      <c r="J29" s="4"/>
    </row>
    <row r="30" spans="1:10" ht="39" customHeight="1" x14ac:dyDescent="0.3">
      <c r="A30" s="12" t="s">
        <v>25</v>
      </c>
      <c r="B30" s="11">
        <v>0</v>
      </c>
      <c r="C30" s="11">
        <v>0</v>
      </c>
      <c r="D30" s="8">
        <f t="shared" si="0"/>
        <v>0</v>
      </c>
      <c r="E30" s="22" t="s">
        <v>36</v>
      </c>
      <c r="H30" s="4"/>
      <c r="I30" s="4"/>
      <c r="J30" s="4"/>
    </row>
    <row r="31" spans="1:10" ht="38.4" customHeight="1" x14ac:dyDescent="0.3">
      <c r="A31" s="12" t="s">
        <v>26</v>
      </c>
      <c r="B31" s="11">
        <v>47496.2</v>
      </c>
      <c r="C31" s="11">
        <v>90382.1</v>
      </c>
      <c r="D31" s="8">
        <f t="shared" si="0"/>
        <v>42885.900000000009</v>
      </c>
      <c r="E31" s="22">
        <f t="shared" si="1"/>
        <v>0.90293328729456279</v>
      </c>
      <c r="H31" s="4"/>
      <c r="I31" s="4"/>
      <c r="J31" s="4"/>
    </row>
    <row r="32" spans="1:10" ht="35.4" customHeight="1" x14ac:dyDescent="0.3">
      <c r="A32" s="12" t="s">
        <v>27</v>
      </c>
      <c r="B32" s="11">
        <v>402973.8</v>
      </c>
      <c r="C32" s="11">
        <v>469419</v>
      </c>
      <c r="D32" s="8">
        <f t="shared" si="0"/>
        <v>66445.200000000012</v>
      </c>
      <c r="E32" s="22">
        <f t="shared" si="1"/>
        <v>0.16488714650927683</v>
      </c>
      <c r="H32" s="4"/>
      <c r="I32" s="4"/>
      <c r="J32" s="4"/>
    </row>
    <row r="33" spans="1:10" ht="38.4" customHeight="1" x14ac:dyDescent="0.3">
      <c r="A33" s="38" t="s">
        <v>29</v>
      </c>
      <c r="B33" s="11">
        <v>0</v>
      </c>
      <c r="C33" s="11">
        <v>943</v>
      </c>
      <c r="D33" s="8">
        <f t="shared" si="0"/>
        <v>943</v>
      </c>
      <c r="E33" s="22" t="s">
        <v>36</v>
      </c>
      <c r="H33" s="4"/>
      <c r="I33" s="4"/>
      <c r="J33" s="4"/>
    </row>
    <row r="34" spans="1:10" ht="46.8" x14ac:dyDescent="0.3">
      <c r="A34" s="38" t="s">
        <v>40</v>
      </c>
      <c r="B34" s="11">
        <v>0</v>
      </c>
      <c r="C34" s="11">
        <v>51.9</v>
      </c>
      <c r="D34" s="8">
        <f t="shared" ref="D34" si="3">C34-B34</f>
        <v>51.9</v>
      </c>
      <c r="E34" s="22" t="s">
        <v>36</v>
      </c>
      <c r="H34" s="4"/>
      <c r="I34" s="4"/>
      <c r="J34" s="4"/>
    </row>
    <row r="35" spans="1:10" ht="31.8" thickBot="1" x14ac:dyDescent="0.35">
      <c r="A35" s="15" t="s">
        <v>28</v>
      </c>
      <c r="B35" s="27">
        <v>-4759.5</v>
      </c>
      <c r="C35" s="27">
        <v>-4905.8</v>
      </c>
      <c r="D35" s="28">
        <f t="shared" si="0"/>
        <v>-146.30000000000018</v>
      </c>
      <c r="E35" s="29">
        <f t="shared" si="1"/>
        <v>3.0738522954091855E-2</v>
      </c>
      <c r="H35" s="4"/>
      <c r="I35" s="4"/>
      <c r="J35" s="4"/>
    </row>
    <row r="36" spans="1:10" ht="24" customHeight="1" thickBot="1" x14ac:dyDescent="0.35">
      <c r="A36" s="23" t="s">
        <v>14</v>
      </c>
      <c r="B36" s="25">
        <f>B5+B27</f>
        <v>945855.59999999986</v>
      </c>
      <c r="C36" s="9">
        <f>C5+C27</f>
        <v>997970.70000000007</v>
      </c>
      <c r="D36" s="7">
        <f t="shared" si="0"/>
        <v>52115.10000000021</v>
      </c>
      <c r="E36" s="26">
        <f t="shared" si="1"/>
        <v>5.5098368080709378E-2</v>
      </c>
    </row>
  </sheetData>
  <mergeCells count="5">
    <mergeCell ref="A1:E1"/>
    <mergeCell ref="A3:A4"/>
    <mergeCell ref="B3:B4"/>
    <mergeCell ref="C3:C4"/>
    <mergeCell ref="D3:E3"/>
  </mergeCells>
  <pageMargins left="0.70866141732283472" right="0.70866141732283472" top="0.55118110236220474" bottom="0.43307086614173229" header="0.31496062992125984" footer="0.31496062992125984"/>
  <pageSetup paperSize="9" scale="76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Монахова Лариса Анатольевна</cp:lastModifiedBy>
  <cp:lastPrinted>2022-07-12T07:53:16Z</cp:lastPrinted>
  <dcterms:created xsi:type="dcterms:W3CDTF">2020-10-12T07:22:17Z</dcterms:created>
  <dcterms:modified xsi:type="dcterms:W3CDTF">2022-07-12T08:05:46Z</dcterms:modified>
</cp:coreProperties>
</file>